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886" firstSheet="2" activeTab="1"/>
  </bookViews>
  <sheets>
    <sheet name="01工程量清单封面" sheetId="102" r:id="rId1"/>
    <sheet name="02总说明" sheetId="70" r:id="rId2"/>
    <sheet name="03工程量清单项目汇总表" sheetId="104" r:id="rId3"/>
    <sheet name="04一般项目" sheetId="50" r:id="rId4"/>
    <sheet name="05分项工程量清单" sheetId="145" r:id="rId5"/>
  </sheets>
  <externalReferences>
    <externalReference r:id="rId7"/>
    <externalReference r:id="rId8"/>
  </externalReferences>
  <definedNames>
    <definedName name="AL">#REF!</definedName>
    <definedName name="BZ">#REF!</definedName>
    <definedName name="i">[1]辅助计算表!$B$3</definedName>
    <definedName name="p">[1]辅助计算表!$B$2</definedName>
    <definedName name="_xlnm.Print_Area" localSheetId="1">'02总说明'!$A$1:$B$33</definedName>
    <definedName name="_xlnm.Print_Area" localSheetId="2">'03工程量清单项目汇总表'!$A$1:$D$14</definedName>
    <definedName name="_xlnm.Print_Area" localSheetId="3">'04一般项目'!$A$1:$G$11</definedName>
    <definedName name="_xlnm.Print_Area">#REF!</definedName>
    <definedName name="_xlnm.Print_Titles" localSheetId="3">'04一般项目'!$1:$4</definedName>
    <definedName name="SubList">#REF!</definedName>
    <definedName name="T">[1]辅助计算表!$B$5</definedName>
    <definedName name="V">[1]辅助计算表!$B$4</definedName>
    <definedName name="VP">[1]辅助计算表!$B$6</definedName>
    <definedName name="标段">'[2]汇总表 '!$A$3</definedName>
    <definedName name="项目名称">#REF!</definedName>
    <definedName name="阿达">#REF!</definedName>
    <definedName name="钢绞线">#REF!</definedName>
    <definedName name="_xlnm.Print_Titles" localSheetId="1">'02总说明'!$1:$2</definedName>
    <definedName name="_xlnm.Print_Area" localSheetId="4">'05分项工程量清单'!$A$1:$G$47</definedName>
    <definedName name="_xlnm.Print_Titles" localSheetId="4">'05分项工程量清单'!$1:$4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<sst xmlns="http://schemas.openxmlformats.org/spreadsheetml/2006/main" count="271" uniqueCount="212">
  <si>
    <t>表C.0.1</t>
  </si>
  <si>
    <t>泗阳一号船闸上游19#靠船墩拆建及三号船闸上下游靠船墩维修项目</t>
  </si>
  <si>
    <t>工 程 量 清 单</t>
  </si>
  <si>
    <t xml:space="preserve">   招 标 人</t>
  </si>
  <si>
    <t>苏北航务管理处宿迁航务中心</t>
  </si>
  <si>
    <t>(盖章)</t>
  </si>
  <si>
    <t xml:space="preserve">   法定代表人</t>
  </si>
  <si>
    <t xml:space="preserve">      </t>
  </si>
  <si>
    <t>(签字)</t>
  </si>
  <si>
    <t xml:space="preserve">   或授权代理人</t>
  </si>
  <si>
    <t xml:space="preserve">   编制单位</t>
  </si>
  <si>
    <t>(签字盖章)</t>
  </si>
  <si>
    <t xml:space="preserve">   编制人</t>
  </si>
  <si>
    <t xml:space="preserve">   编制时间</t>
  </si>
  <si>
    <t/>
  </si>
  <si>
    <t>总  说  明</t>
  </si>
  <si>
    <t>表C.0.2</t>
  </si>
  <si>
    <t>一、工程量清单说明</t>
  </si>
  <si>
    <t xml:space="preserve">  1.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</si>
  <si>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</si>
  <si>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t>
  </si>
  <si>
    <t xml:space="preserve">  4.工程量清单各单位工程是按《水运工程工程量清单计价规范》（JTS/T 271-2020)的相应章节编号的，因此，工程量清单中各单位工程子目的范围、工作内容与计量单位等应与“水运工程量清单计量规则附录B”、“水运工程工程量清单项目附录A”相应章节的范围、计量与支付条款结合起来理解或解释。</t>
  </si>
  <si>
    <t xml:space="preserve">  5.工程量清单中所列工程量的变动，丝毫不会降低或影响合同条款的效力，也不免除承包人按规定的标准进行施工和修复缺陷的责任。</t>
  </si>
  <si>
    <t xml:space="preserve">  6.图纸中所列的工程数量表及数量汇总表仅是提供资料，不是工程量清单的外延。当图纸与工程量清单所列数量不一致时，以工程量清单所列数量作为报价的依据。</t>
  </si>
  <si>
    <t>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</si>
  <si>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</si>
  <si>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规费、税金（含增值税全部销项税额）、利润等费用，以及合同明示或暗示的所有责任、义务和一般风险。</t>
  </si>
  <si>
    <t xml:space="preserve">  3.工程量清单中投标人没有填入单价或价格的子目，其费用视为己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</si>
  <si>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</si>
  <si>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5.承包人用于本合同工程的各类装备的提供、运输、维护、拆卸、拼装、支架、模板、预埋件等支付的费用，已包括在工程量清单的单价与总额价之中。</t>
  </si>
  <si>
    <t xml:space="preserve">  6.工程量清单中各项金额均以人民币（元）结算。</t>
  </si>
  <si>
    <r>
      <t xml:space="preserve">  7.暂列金额（不含计日工总额）的数量及拟用子目的说明：</t>
    </r>
    <r>
      <rPr>
        <u/>
        <sz val="10"/>
        <rFont val="楷体"/>
        <charset val="134"/>
      </rPr>
      <t>100000</t>
    </r>
    <r>
      <rPr>
        <sz val="10"/>
        <rFont val="楷体"/>
        <charset val="134"/>
      </rPr>
      <t>元。</t>
    </r>
  </si>
  <si>
    <r>
      <rPr>
        <sz val="10"/>
        <rFont val="楷体"/>
        <charset val="134"/>
      </rPr>
      <t xml:space="preserve">  8.暂估价的数量及拟用子目的说明：</t>
    </r>
    <r>
      <rPr>
        <u/>
        <sz val="10"/>
        <rFont val="楷体"/>
        <charset val="134"/>
      </rPr>
      <t>无</t>
    </r>
    <r>
      <rPr>
        <sz val="10"/>
        <rFont val="楷体"/>
        <charset val="134"/>
      </rPr>
      <t>。</t>
    </r>
  </si>
  <si>
    <t>三、计日工说明</t>
  </si>
  <si>
    <t xml:space="preserve">  无</t>
  </si>
  <si>
    <t>四、其他说明</t>
  </si>
  <si>
    <t xml:space="preserve">  1.本项目拆除废渣外抛运距投标人应自行考虑，外抛形式和场地消纳、环保要求也应自行考虑，不另行计量与支付，投标人需充分考虑以上工作内容，综合报价。</t>
  </si>
  <si>
    <t xml:space="preserve">  2.建筑工程一切险、安装工程一切险及第三者责任险由投标人以投标人与采购人联名投保，建筑工程一切险、安装工程一切险的费用为全部保费，由投标人按相关规定投保，采购人予以配合。投保条件与保险费率由投标人自行考虑，不单独计列，相关费用包含在投标人的投标总价及单价中。如投标人未按相关要求参保，出现任何事故，由投标人自行承担。
投标人装备险和投标人职工的（人身）事故险均由投标人自行投保，保险费用由投标人承担并包含在合同综合单价中，不单独列支。</t>
  </si>
  <si>
    <t xml:space="preserve">  3.工伤保险费：本项目投标人应当根据《江苏省人力资源社会保障厅 江苏省财政厅 江苏省税务局关于印发江苏省工伤保险费率管理办法（修订版）的通知》（苏人社规〔2023〕2号）、《省人力资源社会保障厅关于确定2025年全省工程建设项目工伤保险费率的通知》（苏人社函〔2025〕1号）的规定，在建设工程开工前，以工程项目为单元参加工伤保险，与之相关的费用计入合同总价中，不单独计量与支付。</t>
  </si>
  <si>
    <t xml:space="preserve">  4.本项目使用水泥混凝土投标人应根据项目情况，企业自身情况，施工场地情况，自行考虑采用的商品或自拌的类型，但材料必须符合设计规范要求,拌合楼建设费用或租用不另行计量与支付。</t>
  </si>
  <si>
    <t xml:space="preserve">  5.施工环保费：投标人在施工过程中应严格遵守《中华人民共和国大气污染防治法》《江苏省大气污染防治条例》《江苏省公路水运工程工地扬尘污染防治行动方案》《江苏省公路水运工程施工扬尘污染防治指导手册》等相关规定，按照招标文件及采购人要求，在合同实施过程中制定扬尘污染防治实施方案并切实有效地开展相关工作，所需费用含在投标人所报的单价或总价内，采购人不再单独计列。</t>
  </si>
  <si>
    <t xml:space="preserve">  6.安全文明生产费：采用计量支付与总额包干相结合的方式，具体计量支付办法见《江苏省公路工程安全生产工程量清单编制说明》和《江苏省公路水运工程安全生产费用管理办法》（苏交规（2025）1号文）。本项目的安全生产费用为最高投标限价的1.5%,为不可竞争费，安全生产费的最终结算金额以实际发生的费用为准，承包人根据实际发生的费用清单总额及票据报监理工程师，由业主审批后足额拨付，但最高支付额为清单中安全生产费的报价金额。</t>
  </si>
  <si>
    <t xml:space="preserve">  7.本项目模板、脚手架、支撑等工程措施费用含在相关混凝土或构件的综合单价中，投标人报价应充分考虑。</t>
  </si>
  <si>
    <t xml:space="preserve">  8.工程量清单中如有描述不明确、或不全面的地方，请参见施工图相关部分、招标人提供的资料及相关图集规范。</t>
  </si>
  <si>
    <t xml:space="preserve">  9.本项图纸所示的预埋件、螺栓、锚筋等工程量，已列项清单的子目，按照图纸计量，未列项或后期施工需的费用要均不另行计量与支付。</t>
  </si>
  <si>
    <t xml:space="preserve">  10.本项目预制场（如需要）、钢筋加工厂不另行计量与支付，投标人应在报价时应充分考虑此费用。</t>
  </si>
  <si>
    <t xml:space="preserve">  11.清单未开项投标人认为有必要的措施费，投标人报价时根据工程的实际情况及市场情况自行考虑，不另行计量与支付，投标人需充分考虑相关费用，综合报价。</t>
  </si>
  <si>
    <t xml:space="preserve">  12.本项目招标清单依据南京水科院瑞迪科技集团有限公司2026年2月份招标图纸编制，符合图纸、招标文件、招标范围、合同要求的施工内容和项目均已全部涵盖在招标清单子目中，后续无论后期基于任何情形，投标人均不得以漏项为由提出变更申请。</t>
  </si>
  <si>
    <t>表C.0.3</t>
  </si>
  <si>
    <t>工程量清单项目汇总表</t>
  </si>
  <si>
    <t>第1页 共1页</t>
  </si>
  <si>
    <t>序号</t>
  </si>
  <si>
    <t>编码章次</t>
  </si>
  <si>
    <t>项目名称</t>
  </si>
  <si>
    <t>金额（元）</t>
  </si>
  <si>
    <t>1</t>
  </si>
  <si>
    <t>100100</t>
  </si>
  <si>
    <t>一般项目清单</t>
  </si>
  <si>
    <t>2</t>
  </si>
  <si>
    <t>单位工程</t>
  </si>
  <si>
    <t>2.1</t>
  </si>
  <si>
    <t>100500</t>
  </si>
  <si>
    <t>地基与基础工程</t>
  </si>
  <si>
    <t>2.2</t>
  </si>
  <si>
    <t>100600</t>
  </si>
  <si>
    <t>混凝土工程</t>
  </si>
  <si>
    <t>2.3</t>
  </si>
  <si>
    <t>100700</t>
  </si>
  <si>
    <t>钢筋工程</t>
  </si>
  <si>
    <t>2.4</t>
  </si>
  <si>
    <t>100800</t>
  </si>
  <si>
    <t>金属结构工程</t>
  </si>
  <si>
    <t>2.5</t>
  </si>
  <si>
    <t>设备安装工程</t>
  </si>
  <si>
    <t>2.6</t>
  </si>
  <si>
    <t>101000</t>
  </si>
  <si>
    <t>其他工程</t>
  </si>
  <si>
    <t>合计</t>
  </si>
  <si>
    <t>表C.0.4</t>
  </si>
  <si>
    <t>项目编码</t>
  </si>
  <si>
    <t>计量
单位</t>
  </si>
  <si>
    <t>数量</t>
  </si>
  <si>
    <t>单价</t>
  </si>
  <si>
    <t>合价</t>
  </si>
  <si>
    <t>备注</t>
  </si>
  <si>
    <t>1001001010001</t>
  </si>
  <si>
    <t>暂列金额</t>
  </si>
  <si>
    <t>项</t>
  </si>
  <si>
    <t>100100104001</t>
  </si>
  <si>
    <t>安全生产费</t>
  </si>
  <si>
    <t>100100114001</t>
  </si>
  <si>
    <t>其他临时施工措施</t>
  </si>
  <si>
    <t>尺寸复测、水下探摸 、引航道扫测等清单中未单独计列的施工措施</t>
  </si>
  <si>
    <t>100100115001</t>
  </si>
  <si>
    <t>竣工文件编制</t>
  </si>
  <si>
    <t>100100116001</t>
  </si>
  <si>
    <t>临时围堰(三号船闸上游靠船墩)</t>
  </si>
  <si>
    <t>报价含修筑（钢围堰制作、运输，含止水）、拆除、围堰内抽排水及施工期维护等所有相关费用</t>
  </si>
  <si>
    <t>100100116002</t>
  </si>
  <si>
    <t>临时围堰(三号船闸下游靠船墩)</t>
  </si>
  <si>
    <t>一般项目清单小计   人民币：</t>
  </si>
  <si>
    <t>元</t>
  </si>
  <si>
    <t>表C.0.5</t>
  </si>
  <si>
    <t>分项工程量清单</t>
  </si>
  <si>
    <t>子目特征</t>
  </si>
  <si>
    <t>100502</t>
  </si>
  <si>
    <t>基础灌注桩和地下连续墙工程</t>
  </si>
  <si>
    <t>100502001001</t>
  </si>
  <si>
    <t>钻孔灌注桩（Ф1000，22m，C30）</t>
  </si>
  <si>
    <t>根</t>
  </si>
  <si>
    <t>1.部位：一号船闸上游19#靠船墩
2.直径1.0m，桩长22m，混凝土等级C30
3.土类级别详见设计图纸
4.报价含检测管、永久钢护筒（含切割）、施工平台、泥浆处置及桩基检测费用</t>
  </si>
  <si>
    <t>100601</t>
  </si>
  <si>
    <t>混凝土构件预制及安装工程</t>
  </si>
  <si>
    <t>100601012001</t>
  </si>
  <si>
    <t>C30混凝土空心板梁</t>
  </si>
  <si>
    <t>m3</t>
  </si>
  <si>
    <t>1.部位：一号船闸上游19#靠船墩
2.混凝土强度等级：C30，含预制、养护、预拱度设置、梁吊装、就位、找平
3.材料要求详见图纸
4.报价含封头板费用</t>
  </si>
  <si>
    <t>100601017001</t>
  </si>
  <si>
    <t>C30混凝土靠船构件</t>
  </si>
  <si>
    <t>1.部位：一号船闸上游19#靠船墩
2.混凝土强度等级：C30
3.材料要求详见图纸</t>
  </si>
  <si>
    <t>100602</t>
  </si>
  <si>
    <t>现浇混凝土工程</t>
  </si>
  <si>
    <t>100602027001</t>
  </si>
  <si>
    <t>C30混凝土墩身</t>
  </si>
  <si>
    <t>100602027002</t>
  </si>
  <si>
    <t>现浇高强灌浆料</t>
  </si>
  <si>
    <t>1.部位：三号船闸上下游靠船墩
2.材料要求详见图纸
3.报价含接触面处理费用</t>
  </si>
  <si>
    <t>100602029001</t>
  </si>
  <si>
    <t>C30混凝土承台</t>
  </si>
  <si>
    <t>100602082001</t>
  </si>
  <si>
    <t>界面剂</t>
  </si>
  <si>
    <t>m2</t>
  </si>
  <si>
    <t>1.部位：三号船闸上下游靠船墩高强灌浆料与混凝土接触面
2.材料要求详见图纸
3.报价含界面处理、涂刷、养护费用</t>
  </si>
  <si>
    <t>100701</t>
  </si>
  <si>
    <t>非预应力钢筋工程</t>
  </si>
  <si>
    <t>100701001001</t>
  </si>
  <si>
    <t>台帽钢筋</t>
  </si>
  <si>
    <t>t</t>
  </si>
  <si>
    <t>1.部位：一号船闸上游19#靠船墩，HRB400级钢筋制作、绑扎、安装
2.材料要求详见图纸</t>
  </si>
  <si>
    <t>100701001002</t>
  </si>
  <si>
    <t>墩身、承台钢筋</t>
  </si>
  <si>
    <t>1.部位：一号船闸上游19#靠船墩、三号船闸上下游靠船墩
2.HRB400级钢筋制作、绑扎、安装；含沉降位移观测钉；
3.材料要求详见图纸</t>
  </si>
  <si>
    <t>100700002001</t>
  </si>
  <si>
    <t>预制靠船构件钢筋</t>
  </si>
  <si>
    <t>1.部位：一号船闸上游19#靠船墩
2.材料要求详见图纸</t>
  </si>
  <si>
    <t>100700002002</t>
  </si>
  <si>
    <t>预制空心板梁钢筋</t>
  </si>
  <si>
    <t>1.部位：一号船闸上游19#靠船墩，含栏杆、灯杆埋件及角钢锚筋
2.材料要求详见图纸</t>
  </si>
  <si>
    <t>100701005001</t>
  </si>
  <si>
    <t>灌注桩钢筋</t>
  </si>
  <si>
    <t>1.部位：一号船闸上游19#靠船墩灌注桩
2.HRB400级钢筋制作、绑扎、下放；含检测管、钢护筒连接
3.材料要求详见图纸</t>
  </si>
  <si>
    <t>100701008001</t>
  </si>
  <si>
    <t>植筋（Ф20，L=500）</t>
  </si>
  <si>
    <t>1.部位：三号船闸上下游靠船墩高强灌浆料与混凝土接触面
2.直径20mm，长度500mm
3.材料要求详见图纸
4.报价含打眼、清孔、植筋、固化、检测等所有相关费用</t>
  </si>
  <si>
    <t>100701008002</t>
  </si>
  <si>
    <t>植筋（Ф20，L=1000）</t>
  </si>
  <si>
    <t>1.部位：三号船闸上下游靠船墩高强灌浆料与混凝土接触面
2.直径20mm，长度1000mm
3.材料要求详见图纸
4.报价含打眼、清孔、植筋、固化、检测等所有相关费用</t>
  </si>
  <si>
    <t>金属结构</t>
  </si>
  <si>
    <t>100800019001</t>
  </si>
  <si>
    <t>铁爬梯</t>
  </si>
  <si>
    <t>1.部位：爬梯
2.材料详见图纸
3.报价含除锈、制作、安装、防腐费用</t>
  </si>
  <si>
    <t>100800020001</t>
  </si>
  <si>
    <t>栏杆</t>
  </si>
  <si>
    <t>1.部位：栏杆，镀锌钢管
2.材料详见图纸
3.报价含制作、安装、防腐费用</t>
  </si>
  <si>
    <t>100800024001</t>
  </si>
  <si>
    <t>预埋件</t>
  </si>
  <si>
    <t>1.部位：栏杆、灯杆埋件及角钢，不含锚筋
2.材料详见图纸
3.报价含制作、安装、防腐费用</t>
  </si>
  <si>
    <t>100800024002</t>
  </si>
  <si>
    <t>系船钩盒钢板、钢筋</t>
  </si>
  <si>
    <t>1.部位：系船钩盒
2.材料详见图纸
3.报价含制作、安装、防腐费用</t>
  </si>
  <si>
    <t>100900</t>
  </si>
  <si>
    <t>100903</t>
  </si>
  <si>
    <t>机电设备安装工程</t>
  </si>
  <si>
    <t>100903015001</t>
  </si>
  <si>
    <t>照明灯具</t>
  </si>
  <si>
    <t>1.部位：一号船闸上游19#靠船墩
2.LED125W，含全套辅材及安装
3.其他要求详见图纸</t>
  </si>
  <si>
    <t>100903015002</t>
  </si>
  <si>
    <t>电缆</t>
  </si>
  <si>
    <t>m</t>
  </si>
  <si>
    <t>1.部位：一号船闸上游19#靠船墩
2.YJV3*10+1*6，含穿管（管利旧）
3.其他要求详见图纸</t>
  </si>
  <si>
    <t>100903015003</t>
  </si>
  <si>
    <t>光缆</t>
  </si>
  <si>
    <t>1.铠装光纤，6芯光缆.
2.敷设(镀锌钢管穿线)、熔接、安装
3.其他要求详见图纸</t>
  </si>
  <si>
    <t>100904</t>
  </si>
  <si>
    <t>安全设备安装工程</t>
  </si>
  <si>
    <t>100904013001</t>
  </si>
  <si>
    <t>施工期观测、设备维护、资料管理分析</t>
  </si>
  <si>
    <t>1.部位：一号船闸上游19#靠船墩、三号船闸上下游靠船墩
2.要求详见图纸
3.报价含临时观测设施费用</t>
  </si>
  <si>
    <t>101000002001</t>
  </si>
  <si>
    <t>钢板护面</t>
  </si>
  <si>
    <t>1.部位：一号船闸上游19#靠船墩、三号船闸上下游靠船墩，含节点板、锚筋
2.材料详见图纸
3.报价含防腐费用</t>
  </si>
  <si>
    <t>101000004101</t>
  </si>
  <si>
    <t>系船柱（250kN）</t>
  </si>
  <si>
    <t>个</t>
  </si>
  <si>
    <t>1.系船能力：250kN
2.材料详见图纸
3.报价含制作、安装、灌浆、防腐；</t>
  </si>
  <si>
    <t>101000004201</t>
  </si>
  <si>
    <t>系船钩（250kN）</t>
  </si>
  <si>
    <t>101000008001</t>
  </si>
  <si>
    <t>聚乙烯板（2cm）</t>
  </si>
  <si>
    <t>1.部位：伸缩缝
2.材料：2cm聚乙烯板
3.结构缝填充、铺设、固定；</t>
  </si>
  <si>
    <t>101000013001</t>
  </si>
  <si>
    <t>拆除靠船墩（钢筋混凝土）</t>
  </si>
  <si>
    <t>1.部位：一号船闸上游19#靠船墩
2.报价含拆除、外运、弃置等全部相关费用</t>
  </si>
  <si>
    <t>101000013002</t>
  </si>
  <si>
    <t>桩基水下拆除</t>
  </si>
  <si>
    <t>101000016001</t>
  </si>
  <si>
    <t>拆除靠船墩（浆砌块石及混凝土）</t>
  </si>
  <si>
    <t>1.部位：三号船闸上下游靠船墩
2.报价含拆除、外运、弃置等全部相关费用</t>
  </si>
  <si>
    <t>101000028001</t>
  </si>
  <si>
    <t>位移沉降观测钉（永久）</t>
  </si>
  <si>
    <t>1.部位：一号船闸上游19#靠船墩
2.材料详见图纸</t>
  </si>
  <si>
    <t>分项工程量清单小计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</si>
</sst>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
  </numFmts>
  <fonts count="42">
    <font>
      <sz val="12"/>
      <name val="宋体"/>
      <charset val="134"/>
    </font>
    <font>
      <sz val="12"/>
      <name val="楷体"/>
      <charset val="134"/>
    </font>
    <font>
      <sz val="10"/>
      <name val="楷体"/>
      <charset val="134"/>
    </font>
    <font>
      <sz val="9"/>
      <name val="楷体"/>
      <charset val="134"/>
    </font>
    <font>
      <b/>
      <sz val="9"/>
      <name val="楷体"/>
      <charset val="134"/>
    </font>
    <font>
      <sz val="9"/>
      <color indexed="10"/>
      <name val="楷体"/>
      <charset val="134"/>
    </font>
    <font>
      <sz val="10.5"/>
      <name val="楷体"/>
      <charset val="134"/>
    </font>
    <font>
      <b/>
      <sz val="18"/>
      <name val="楷体"/>
      <charset val="134"/>
    </font>
    <font>
      <b/>
      <sz val="10"/>
      <name val="楷体"/>
      <charset val="134"/>
    </font>
    <font>
      <sz val="10"/>
      <color theme="1"/>
      <name val="楷体"/>
      <charset val="134"/>
    </font>
    <font>
      <b/>
      <sz val="11"/>
      <name val="楷体"/>
      <charset val="134"/>
    </font>
    <font>
      <sz val="12"/>
      <color indexed="8"/>
      <name val="楷体"/>
      <charset val="134"/>
    </font>
    <font>
      <sz val="10"/>
      <color indexed="8"/>
      <name val="楷体"/>
      <charset val="134"/>
    </font>
    <font>
      <b/>
      <sz val="16"/>
      <color indexed="8"/>
      <name val="楷体"/>
      <charset val="134"/>
    </font>
    <font>
      <b/>
      <sz val="11"/>
      <color indexed="8"/>
      <name val="楷体"/>
      <charset val="134"/>
    </font>
    <font>
      <sz val="10"/>
      <color indexed="10"/>
      <name val="楷体"/>
      <charset val="134"/>
    </font>
    <font>
      <sz val="24"/>
      <color indexed="8"/>
      <name val="楷体"/>
      <charset val="134"/>
    </font>
    <font>
      <sz val="14"/>
      <color indexed="8"/>
      <name val="楷体"/>
      <charset val="134"/>
    </font>
    <font>
      <b/>
      <sz val="28"/>
      <color indexed="8"/>
      <name val="楷体"/>
      <charset val="134"/>
    </font>
    <font>
      <sz val="14"/>
      <name val="楷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2"/>
      <name val="Times New Roman"/>
      <charset val="0"/>
    </font>
    <font>
      <u/>
      <sz val="10"/>
      <name val="楷体"/>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0" fillId="4"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5" borderId="16" applyNumberFormat="0" applyAlignment="0" applyProtection="0">
      <alignment vertical="center"/>
    </xf>
    <xf numFmtId="0" fontId="29" fillId="6" borderId="17" applyNumberFormat="0" applyAlignment="0" applyProtection="0">
      <alignment vertical="center"/>
    </xf>
    <xf numFmtId="0" fontId="30" fillId="6" borderId="16" applyNumberFormat="0" applyAlignment="0" applyProtection="0">
      <alignment vertical="center"/>
    </xf>
    <xf numFmtId="0" fontId="31" fillId="7"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9" borderId="0" applyNumberFormat="0" applyBorder="0" applyAlignment="0" applyProtection="0">
      <alignment vertical="center"/>
    </xf>
    <xf numFmtId="0" fontId="38" fillId="16"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7" fillId="19"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13" borderId="0" applyNumberFormat="0" applyBorder="0" applyAlignment="0" applyProtection="0">
      <alignment vertical="center"/>
    </xf>
    <xf numFmtId="0" fontId="37" fillId="21" borderId="0" applyNumberFormat="0" applyBorder="0" applyAlignment="0" applyProtection="0">
      <alignment vertical="center"/>
    </xf>
    <xf numFmtId="0" fontId="37" fillId="23" borderId="0" applyNumberFormat="0" applyBorder="0" applyAlignment="0" applyProtection="0">
      <alignment vertical="center"/>
    </xf>
    <xf numFmtId="0" fontId="38" fillId="5"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0" fillId="0" borderId="0"/>
    <xf numFmtId="0" fontId="0" fillId="0" borderId="0"/>
    <xf numFmtId="9" fontId="0" fillId="0" borderId="0" applyFont="0" applyFill="0" applyBorder="0" applyAlignment="0" applyProtection="0"/>
    <xf numFmtId="0" fontId="35" fillId="9" borderId="0" applyNumberFormat="0" applyBorder="0" applyAlignment="0" applyProtection="0">
      <alignment vertical="center"/>
    </xf>
    <xf numFmtId="0" fontId="3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0" fillId="0" borderId="0"/>
    <xf numFmtId="0" fontId="0" fillId="0" borderId="0"/>
    <xf numFmtId="0" fontId="0" fillId="0" borderId="0" applyNumberFormat="0"/>
    <xf numFmtId="0" fontId="0" fillId="0" borderId="0">
      <alignment vertical="center"/>
    </xf>
    <xf numFmtId="0" fontId="0" fillId="0" borderId="0"/>
    <xf numFmtId="0" fontId="0" fillId="0" borderId="0" applyNumberFormat="0"/>
    <xf numFmtId="0" fontId="0" fillId="0" borderId="0"/>
    <xf numFmtId="0" fontId="0" fillId="0" borderId="0"/>
    <xf numFmtId="0" fontId="0" fillId="0" borderId="0"/>
    <xf numFmtId="0" fontId="0" fillId="0" borderId="0"/>
    <xf numFmtId="0" fontId="40" fillId="0" borderId="0"/>
    <xf numFmtId="0" fontId="0" fillId="0" borderId="0"/>
    <xf numFmtId="0" fontId="0" fillId="0" borderId="0"/>
    <xf numFmtId="0" fontId="0" fillId="0" borderId="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40" fillId="0" borderId="0"/>
    <xf numFmtId="0" fontId="0" fillId="0" borderId="0"/>
    <xf numFmtId="0" fontId="0" fillId="0" borderId="0"/>
  </cellStyleXfs>
  <cellXfs count="122">
    <xf numFmtId="0" fontId="0" fillId="0" borderId="0" xfId="0" applyFont="1" applyAlignment="1">
      <alignment vertical="center"/>
    </xf>
    <xf numFmtId="0" fontId="1" fillId="0" borderId="0" xfId="0" applyFont="1" applyFill="1" applyAlignment="1">
      <alignment vertical="center"/>
    </xf>
    <xf numFmtId="0" fontId="2" fillId="0" borderId="0" xfId="74" applyFont="1" applyFill="1"/>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2" fillId="0" borderId="0" xfId="74" applyFont="1" applyFill="1" applyAlignment="1">
      <alignment vertical="center"/>
    </xf>
    <xf numFmtId="49" fontId="1" fillId="0" borderId="0" xfId="74" applyNumberFormat="1" applyFont="1" applyFill="1" applyAlignment="1">
      <alignment horizontal="center"/>
    </xf>
    <xf numFmtId="0" fontId="1" fillId="0" borderId="0" xfId="74" applyFont="1" applyFill="1" applyAlignment="1">
      <alignment horizontal="left" wrapText="1"/>
    </xf>
    <xf numFmtId="0" fontId="1" fillId="0" borderId="0" xfId="74" applyFont="1" applyFill="1"/>
    <xf numFmtId="0" fontId="1" fillId="0" borderId="0" xfId="74" applyNumberFormat="1" applyFont="1" applyFill="1"/>
    <xf numFmtId="176" fontId="6" fillId="0" borderId="0" xfId="74" applyNumberFormat="1" applyFont="1" applyFill="1" applyAlignment="1">
      <alignment vertical="center"/>
    </xf>
    <xf numFmtId="0" fontId="2" fillId="0" borderId="0" xfId="74" applyFont="1" applyFill="1" applyAlignment="1">
      <alignment horizontal="center" vertical="center"/>
    </xf>
    <xf numFmtId="0" fontId="1" fillId="0" borderId="0" xfId="74" applyFont="1" applyFill="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7" fillId="0" borderId="0" xfId="75" applyFont="1" applyFill="1" applyBorder="1" applyAlignment="1">
      <alignment horizontal="center" vertical="center"/>
    </xf>
    <xf numFmtId="0" fontId="7" fillId="0" borderId="0" xfId="75" applyFont="1" applyFill="1" applyBorder="1" applyAlignment="1">
      <alignment horizontal="left" vertical="center" wrapText="1"/>
    </xf>
    <xf numFmtId="0" fontId="2" fillId="0" borderId="0" xfId="75" applyFont="1" applyFill="1" applyBorder="1" applyAlignment="1">
      <alignment horizontal="left" vertical="center"/>
    </xf>
    <xf numFmtId="0" fontId="2" fillId="0" borderId="0" xfId="75" applyFont="1" applyFill="1" applyBorder="1" applyAlignment="1">
      <alignment horizontal="left" vertical="center" wrapText="1"/>
    </xf>
    <xf numFmtId="176" fontId="2" fillId="0" borderId="0" xfId="74" applyNumberFormat="1" applyFont="1" applyFill="1" applyAlignment="1">
      <alignment vertical="center"/>
    </xf>
    <xf numFmtId="49" fontId="8" fillId="0" borderId="1" xfId="75" applyNumberFormat="1" applyFont="1" applyFill="1" applyBorder="1" applyAlignment="1">
      <alignment horizontal="center" vertical="center"/>
    </xf>
    <xf numFmtId="0" fontId="8" fillId="0" borderId="1" xfId="75" applyFont="1" applyFill="1" applyBorder="1" applyAlignment="1">
      <alignment horizontal="center" vertical="center" wrapText="1"/>
    </xf>
    <xf numFmtId="0" fontId="8" fillId="0" borderId="1" xfId="75" applyNumberFormat="1" applyFont="1" applyFill="1" applyBorder="1" applyAlignment="1">
      <alignment horizontal="center" vertical="center" wrapText="1"/>
    </xf>
    <xf numFmtId="0" fontId="2" fillId="0" borderId="1" xfId="75" applyNumberFormat="1" applyFont="1" applyFill="1" applyBorder="1" applyAlignment="1">
      <alignment horizontal="center" vertical="center" wrapText="1"/>
    </xf>
    <xf numFmtId="0" fontId="2" fillId="0" borderId="1" xfId="75" applyFont="1" applyFill="1" applyBorder="1" applyAlignment="1">
      <alignment vertical="center" wrapText="1"/>
    </xf>
    <xf numFmtId="0" fontId="9" fillId="0" borderId="1" xfId="0" applyNumberFormat="1" applyFont="1" applyFill="1" applyBorder="1" applyAlignment="1">
      <alignment horizontal="center" vertical="center"/>
    </xf>
    <xf numFmtId="0" fontId="2" fillId="0" borderId="1" xfId="76" applyFont="1" applyFill="1" applyBorder="1" applyAlignment="1" applyProtection="1">
      <alignment horizontal="left" vertical="center" wrapText="1"/>
    </xf>
    <xf numFmtId="0" fontId="2" fillId="0" borderId="1" xfId="76" applyFont="1" applyFill="1" applyBorder="1" applyAlignment="1" applyProtection="1">
      <alignment horizontal="center" vertical="center" wrapText="1"/>
    </xf>
    <xf numFmtId="0" fontId="2" fillId="0" borderId="1" xfId="75"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61" applyNumberFormat="1" applyFont="1" applyFill="1" applyBorder="1" applyAlignment="1" applyProtection="1">
      <alignment horizontal="left" vertical="center" wrapText="1"/>
    </xf>
    <xf numFmtId="0" fontId="3" fillId="0" borderId="0" xfId="0" applyFont="1" applyFill="1" applyAlignment="1">
      <alignment horizontal="center" vertical="center"/>
    </xf>
    <xf numFmtId="49" fontId="2" fillId="0" borderId="1" xfId="75"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2" fillId="2" borderId="1" xfId="76"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3" borderId="1" xfId="0" applyNumberFormat="1" applyFont="1" applyFill="1" applyBorder="1" applyAlignment="1">
      <alignment horizontal="center" vertical="center"/>
    </xf>
    <xf numFmtId="0" fontId="2" fillId="2" borderId="1" xfId="76" applyFont="1" applyFill="1" applyBorder="1" applyAlignment="1" applyProtection="1">
      <alignment horizontal="left" vertical="center" wrapText="1"/>
    </xf>
    <xf numFmtId="0" fontId="2" fillId="2" borderId="1" xfId="75"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xf>
    <xf numFmtId="49" fontId="2" fillId="0" borderId="0" xfId="74" applyNumberFormat="1" applyFont="1" applyFill="1" applyAlignment="1">
      <alignment horizontal="center" vertical="center"/>
    </xf>
    <xf numFmtId="0" fontId="2" fillId="0" borderId="0" xfId="74" applyFont="1" applyFill="1" applyAlignment="1">
      <alignment horizontal="left" vertical="center" wrapText="1"/>
    </xf>
    <xf numFmtId="0" fontId="2" fillId="0" borderId="0" xfId="74" applyFont="1" applyFill="1" applyAlignment="1">
      <alignment horizontal="center" vertical="center" wrapText="1"/>
    </xf>
    <xf numFmtId="0" fontId="2" fillId="0" borderId="0" xfId="0" applyNumberFormat="1" applyFont="1" applyFill="1" applyAlignment="1">
      <alignment horizontal="center" vertical="center"/>
    </xf>
    <xf numFmtId="0" fontId="2" fillId="0" borderId="0" xfId="74" applyNumberFormat="1" applyFont="1" applyFill="1" applyAlignment="1">
      <alignment vertical="center"/>
    </xf>
    <xf numFmtId="0" fontId="2" fillId="0" borderId="0" xfId="74" applyFont="1"/>
    <xf numFmtId="0" fontId="6"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right" vertical="center"/>
    </xf>
    <xf numFmtId="0" fontId="7" fillId="0" borderId="0" xfId="0" applyFont="1" applyFill="1" applyBorder="1" applyAlignment="1">
      <alignment horizontal="center" vertical="center"/>
    </xf>
    <xf numFmtId="176" fontId="2" fillId="0" borderId="0" xfId="74" applyNumberFormat="1" applyFont="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2" xfId="0" applyFont="1" applyFill="1" applyBorder="1" applyAlignment="1">
      <alignment vertical="center"/>
    </xf>
    <xf numFmtId="177"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10" fontId="2" fillId="0" borderId="0" xfId="0" applyNumberFormat="1" applyFont="1" applyFill="1" applyAlignment="1">
      <alignment horizontal="center" vertical="center"/>
    </xf>
    <xf numFmtId="0" fontId="6" fillId="0" borderId="0" xfId="0" applyFont="1" applyFill="1" applyAlignment="1">
      <alignment horizontal="center" vertical="center"/>
    </xf>
    <xf numFmtId="0" fontId="10" fillId="0" borderId="1" xfId="0" applyFont="1" applyFill="1" applyBorder="1" applyAlignment="1">
      <alignment horizontal="right" vertical="center"/>
    </xf>
    <xf numFmtId="0" fontId="10" fillId="0" borderId="1" xfId="0" applyFont="1" applyBorder="1" applyAlignment="1">
      <alignment horizontal="left" vertical="center"/>
    </xf>
    <xf numFmtId="0" fontId="2" fillId="0" borderId="1" xfId="0" applyFont="1" applyBorder="1" applyAlignment="1">
      <alignment horizontal="left" vertical="center"/>
    </xf>
    <xf numFmtId="0" fontId="11" fillId="0" borderId="0" xfId="53" applyFont="1">
      <alignment vertical="center"/>
    </xf>
    <xf numFmtId="0" fontId="11" fillId="0" borderId="0" xfId="53" applyNumberFormat="1" applyFont="1">
      <alignment vertical="center"/>
    </xf>
    <xf numFmtId="49" fontId="12" fillId="3" borderId="0" xfId="53" applyNumberFormat="1" applyFont="1" applyFill="1" applyAlignment="1">
      <alignment horizontal="right" vertical="center" wrapText="1"/>
    </xf>
    <xf numFmtId="49" fontId="13" fillId="3" borderId="0" xfId="53" applyNumberFormat="1" applyFont="1" applyFill="1" applyAlignment="1">
      <alignment horizontal="center" wrapText="1"/>
    </xf>
    <xf numFmtId="0" fontId="12" fillId="3" borderId="3" xfId="53" applyNumberFormat="1" applyFont="1" applyFill="1" applyBorder="1" applyAlignment="1">
      <alignment horizontal="left" vertical="center" wrapText="1"/>
    </xf>
    <xf numFmtId="0" fontId="12" fillId="3" borderId="0" xfId="53" applyNumberFormat="1" applyFont="1" applyFill="1" applyAlignment="1">
      <alignment horizontal="right" wrapText="1"/>
    </xf>
    <xf numFmtId="49" fontId="14" fillId="3" borderId="4" xfId="53" applyNumberFormat="1" applyFont="1" applyFill="1" applyBorder="1" applyAlignment="1">
      <alignment horizontal="center" vertical="center" wrapText="1"/>
    </xf>
    <xf numFmtId="49" fontId="14" fillId="3" borderId="5" xfId="53" applyNumberFormat="1" applyFont="1" applyFill="1" applyBorder="1" applyAlignment="1">
      <alignment horizontal="center" vertical="center" wrapText="1"/>
    </xf>
    <xf numFmtId="0" fontId="14" fillId="3" borderId="5" xfId="53" applyNumberFormat="1" applyFont="1" applyFill="1" applyBorder="1" applyAlignment="1">
      <alignment horizontal="center" vertical="center" wrapText="1"/>
    </xf>
    <xf numFmtId="49" fontId="12" fillId="3" borderId="4" xfId="53" applyNumberFormat="1" applyFont="1" applyFill="1" applyBorder="1" applyAlignment="1">
      <alignment horizontal="center" vertical="center" wrapText="1"/>
    </xf>
    <xf numFmtId="49" fontId="12" fillId="3" borderId="5" xfId="53" applyNumberFormat="1" applyFont="1" applyFill="1" applyBorder="1" applyAlignment="1">
      <alignment horizontal="center" vertical="center" wrapText="1"/>
    </xf>
    <xf numFmtId="49" fontId="12" fillId="3" borderId="5" xfId="53" applyNumberFormat="1" applyFont="1" applyFill="1" applyBorder="1" applyAlignment="1">
      <alignment horizontal="left" vertical="center" wrapText="1"/>
    </xf>
    <xf numFmtId="0" fontId="12" fillId="3" borderId="5" xfId="53" applyNumberFormat="1" applyFont="1" applyFill="1" applyBorder="1" applyAlignment="1">
      <alignment horizontal="right" vertical="center" wrapText="1"/>
    </xf>
    <xf numFmtId="49" fontId="12" fillId="0" borderId="5" xfId="53" applyNumberFormat="1" applyFont="1" applyFill="1" applyBorder="1" applyAlignment="1">
      <alignment horizontal="center" vertical="center" wrapText="1"/>
    </xf>
    <xf numFmtId="49" fontId="12" fillId="0" borderId="5" xfId="53" applyNumberFormat="1" applyFont="1" applyFill="1" applyBorder="1" applyAlignment="1">
      <alignment horizontal="left" vertical="center" wrapText="1"/>
    </xf>
    <xf numFmtId="0" fontId="12" fillId="0" borderId="5" xfId="53" applyNumberFormat="1" applyFont="1" applyFill="1" applyBorder="1" applyAlignment="1">
      <alignment horizontal="right" vertical="center" wrapText="1"/>
    </xf>
    <xf numFmtId="0" fontId="12" fillId="0" borderId="0" xfId="53" applyFont="1" applyAlignment="1">
      <alignment horizontal="center" vertical="center"/>
    </xf>
    <xf numFmtId="9" fontId="12" fillId="0" borderId="0" xfId="53" applyNumberFormat="1" applyFont="1" applyAlignment="1">
      <alignment horizontal="center" vertical="center"/>
    </xf>
    <xf numFmtId="178" fontId="12" fillId="0" borderId="0" xfId="53" applyNumberFormat="1" applyFont="1" applyAlignment="1">
      <alignment horizontal="center" vertical="center"/>
    </xf>
    <xf numFmtId="0" fontId="12" fillId="3" borderId="4" xfId="53" applyNumberFormat="1" applyFont="1" applyFill="1" applyBorder="1" applyAlignment="1">
      <alignment horizontal="right" vertical="center" wrapText="1"/>
    </xf>
    <xf numFmtId="0" fontId="2" fillId="0" borderId="0" xfId="0" applyFont="1" applyFill="1" applyAlignment="1">
      <alignment vertical="center"/>
    </xf>
    <xf numFmtId="0" fontId="7" fillId="0" borderId="0" xfId="0" applyFont="1" applyFill="1" applyAlignment="1">
      <alignment horizontal="center" vertical="center"/>
    </xf>
    <xf numFmtId="0" fontId="12" fillId="0" borderId="6" xfId="0" applyFont="1" applyFill="1" applyBorder="1" applyAlignment="1">
      <alignment vertical="center"/>
    </xf>
    <xf numFmtId="0" fontId="12" fillId="0" borderId="6" xfId="0" applyFont="1" applyFill="1" applyBorder="1" applyAlignment="1">
      <alignment horizontal="righ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9" xfId="0" applyFont="1" applyFill="1" applyBorder="1" applyAlignment="1">
      <alignment horizontal="left" vertical="center"/>
    </xf>
    <xf numFmtId="0" fontId="15" fillId="0" borderId="0" xfId="0" applyFont="1" applyFill="1" applyAlignment="1">
      <alignment vertical="center"/>
    </xf>
    <xf numFmtId="0" fontId="12" fillId="0" borderId="2"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12" fillId="3" borderId="0" xfId="53" applyNumberFormat="1" applyFont="1" applyFill="1" applyBorder="1" applyAlignment="1">
      <alignment horizontal="right" vertical="center" wrapText="1"/>
    </xf>
    <xf numFmtId="49" fontId="16" fillId="3" borderId="0" xfId="53" applyNumberFormat="1" applyFont="1" applyFill="1" applyAlignment="1">
      <alignment horizontal="center" vertical="center" wrapText="1"/>
    </xf>
    <xf numFmtId="49" fontId="17" fillId="3" borderId="0" xfId="53" applyNumberFormat="1" applyFont="1" applyFill="1" applyBorder="1" applyAlignment="1">
      <alignment horizontal="center" vertical="center" wrapText="1"/>
    </xf>
    <xf numFmtId="49" fontId="17" fillId="3" borderId="0" xfId="53" applyNumberFormat="1" applyFont="1" applyFill="1" applyBorder="1" applyAlignment="1">
      <alignment horizontal="left" vertical="center" wrapText="1"/>
    </xf>
    <xf numFmtId="49" fontId="18" fillId="3" borderId="0" xfId="53" applyNumberFormat="1" applyFont="1" applyFill="1" applyAlignment="1">
      <alignment horizontal="center" vertical="center" wrapText="1"/>
    </xf>
    <xf numFmtId="49" fontId="19" fillId="3" borderId="0" xfId="53" applyNumberFormat="1" applyFont="1" applyFill="1" applyBorder="1" applyAlignment="1">
      <alignment horizontal="left" wrapText="1"/>
    </xf>
    <xf numFmtId="49" fontId="19" fillId="3" borderId="3" xfId="53" applyNumberFormat="1" applyFont="1" applyFill="1" applyBorder="1" applyAlignment="1">
      <alignment horizontal="center" wrapText="1"/>
    </xf>
    <xf numFmtId="49" fontId="19" fillId="3" borderId="3" xfId="53" applyNumberFormat="1" applyFont="1" applyFill="1" applyBorder="1" applyAlignment="1">
      <alignment horizontal="left" wrapText="1"/>
    </xf>
    <xf numFmtId="0" fontId="9" fillId="0" borderId="1" xfId="0" applyNumberFormat="1"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xf>
    <xf numFmtId="0" fontId="2" fillId="3" borderId="1" xfId="0" applyNumberFormat="1" applyFont="1" applyFill="1" applyBorder="1" applyAlignment="1" quotePrefix="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_QL1工程量清单（终稿，删航道）" xfId="49"/>
    <cellStyle name="0,0&#13;&#10;NA&#13;&#10; 3" xfId="50"/>
    <cellStyle name="百分比 2" xfId="51"/>
    <cellStyle name="差_分项" xfId="52"/>
    <cellStyle name="常规_船闸清单及编码-20160808" xfId="53"/>
    <cellStyle name="0,0&#13;&#10;NA&#13;&#10;" xfId="54"/>
    <cellStyle name="常规 2 3" xfId="55"/>
    <cellStyle name="0,0&#13;&#10;NA&#13;&#10; 2" xfId="56"/>
    <cellStyle name="0,0&#13;&#10;NA&#13;&#10; 2 2" xfId="57"/>
    <cellStyle name="0,0&#13;&#10;NA&#13;&#10; 3 2" xfId="58"/>
    <cellStyle name="常规 2" xfId="59"/>
    <cellStyle name="0,0&#13;&#10;NA&#13;&#10; 4" xfId="60"/>
    <cellStyle name="0,0&#13;&#10;NA&#13;&#10;_扬中码头工程量清单" xfId="61"/>
    <cellStyle name="差_杨家湾（分部分项）" xfId="62"/>
    <cellStyle name="差_杨家湾" xfId="63"/>
    <cellStyle name="差_杨家湾船闸清单" xfId="64"/>
    <cellStyle name="常规 2_2、245省道宿迁段A1标路基、路面工程量计算表" xfId="65"/>
    <cellStyle name="常规 2_2、245省道宿迁段A1标路基、路面工程量计算表 2" xfId="66"/>
    <cellStyle name="常规 3" xfId="67"/>
    <cellStyle name="常规 3 2" xfId="68"/>
    <cellStyle name="常规 3 3" xfId="69"/>
    <cellStyle name="常规 3_Sheet1" xfId="70"/>
    <cellStyle name="常规 4" xfId="71"/>
    <cellStyle name="常规_别桥清单" xfId="72"/>
    <cellStyle name="常规_别桥清单 2 2" xfId="73"/>
    <cellStyle name="常规_高良涧船闸土方3.25" xfId="74"/>
    <cellStyle name="常规_海安船闸工程清单" xfId="75"/>
    <cellStyle name="常规_清单出版稿2014.4.11" xfId="76"/>
    <cellStyle name="常规_统计表" xfId="77"/>
    <cellStyle name="常规_土方" xfId="78"/>
    <cellStyle name="好_分项" xfId="79"/>
    <cellStyle name="好_杨家湾" xfId="80"/>
    <cellStyle name="好_杨家湾（分部分项）" xfId="81"/>
    <cellStyle name="好_杨家湾船闸清单" xfId="82"/>
    <cellStyle name="样式 1" xfId="83"/>
    <cellStyle name="常规_土方统计表" xfId="84"/>
    <cellStyle name="常规_复件 土方统计表" xfId="85"/>
  </cellStyles>
  <tableStyles count="0" defaultTableStyle="TableStyleMedium2" defaultPivotStyle="PivotStyleLight16"/>
  <colors>
    <mruColors>
      <color rgb="00FFC000"/>
      <color rgb="005B9BD5"/>
      <color rgb="0092D050"/>
      <color rgb="009BC2E6"/>
      <color rgb="00FFFFFF"/>
      <color rgb="0070AD47"/>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745;&#31639;&#34920;&#26684;\&#26631;&#24213;&#32534;&#21046;&#32454;&#21017;&#65288;2008&#65289;&#21021;&#31295;\&#39044;&#31639;&#36335;&#22522;&#35745;&#31639;&#36741;&#21161;&#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6896;&#20215;&#20108;&#37096;&#33487;&#23113;&#23113;&#39033;&#30446;&#25991;&#20214;\19.&#36830;&#30003;&#32447;&#28748;&#27827;&#33267;&#40644;&#21709;&#27827;&#27573;&#33322;&#36947;&#25972;&#27835;&#24037;&#31243;\&#21322;&#25104;&#21697;\19.&#36830;&#30003;&#32447;&#28748;&#27827;&#33267;&#40644;&#21709;&#27827;&#27573;&#33322;&#36947;&#25972;&#27835;&#24037;&#31243;\&#21608;&#20845;&#21152;&#29677;&#25991;&#20214;\&#23384;&#26723;&#36164;&#26009;\&#26080;&#38177;&#33487;&#21335;&#36816;&#27827;&#27931;&#31038;&#22823;&#26725;&amp;&#21521;&#21270;&#20108;&#21495;&#26725;&#65288;091216&#65289;\&#25511;&#21046;&#20215;\&#25511;&#21046;&#20215;&#28165;&#21333;&#65288;&#23450;&#31295;,12.10&#65289;\&#25511;&#21046;&#20215;&#65288;&#25307;&#26631;&#20195;&#29702;&#23450;&#312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路基路面工程量指标"/>
      <sheetName val="辅助计算表"/>
      <sheetName val="砂浆混凝土定额代号表"/>
      <sheetName val="辅助定额查询表"/>
      <sheetName val="定额数据库"/>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汇总表 "/>
      <sheetName val="100章"/>
      <sheetName val="向化二号桥200"/>
      <sheetName val="向化二号桥400"/>
      <sheetName val="洛社大桥200"/>
      <sheetName val="洛社大桥300"/>
      <sheetName val="洛社大桥400"/>
      <sheetName val="洛社大桥600"/>
      <sheetName val="航道"/>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view="pageBreakPreview" zoomScale="115" zoomScaleNormal="100" topLeftCell="A7" workbookViewId="0">
      <selection activeCell="C14" sqref="A8:D14"/>
    </sheetView>
  </sheetViews>
  <sheetFormatPr defaultColWidth="9" defaultRowHeight="14.25" customHeight="1" outlineLevelCol="3"/>
  <cols>
    <col min="1" max="1" width="10.875" style="75" customWidth="1"/>
    <col min="2" max="2" width="14.625" style="75" customWidth="1"/>
    <col min="3" max="3" width="42" style="75" customWidth="1"/>
    <col min="4" max="4" width="15.125" style="75" customWidth="1"/>
    <col min="5" max="16384" width="9" style="75"/>
  </cols>
  <sheetData>
    <row r="1" ht="15.95" customHeight="1" spans="1:4">
      <c r="B1" s="114" t="s">
        <v>0</v>
      </c>
      <c r="C1" s="114"/>
      <c r="D1" s="114"/>
    </row>
    <row r="2" ht="57.6" customHeight="1"/>
    <row r="3" ht="60.95" customHeight="1" spans="1:4">
      <c r="A3" s="115" t="s">
        <v>1</v>
      </c>
      <c r="B3" s="115"/>
      <c r="C3" s="115"/>
      <c r="D3" s="115"/>
    </row>
    <row r="4" ht="32.1" customHeight="1" spans="1:4">
      <c r="B4" s="116"/>
      <c r="C4" s="116"/>
      <c r="D4" s="117"/>
    </row>
    <row r="5" ht="117.6" customHeight="1"/>
    <row r="6" ht="57" customHeight="1" spans="1:4">
      <c r="A6" s="118" t="s">
        <v>2</v>
      </c>
      <c r="B6" s="118"/>
      <c r="C6" s="118"/>
      <c r="D6" s="118"/>
    </row>
    <row r="7" ht="94.35" customHeight="1"/>
    <row r="8" ht="63.95" customHeight="1" spans="1:4">
      <c r="A8" s="119" t="s">
        <v>3</v>
      </c>
      <c r="B8" s="119"/>
      <c r="C8" s="120" t="s">
        <v>4</v>
      </c>
      <c r="D8" s="119" t="s">
        <v>5</v>
      </c>
    </row>
    <row r="9" ht="32.1" customHeight="1" spans="1:4">
      <c r="A9" s="119" t="s">
        <v>6</v>
      </c>
      <c r="B9" s="119"/>
      <c r="C9" s="119" t="s">
        <v>7</v>
      </c>
      <c r="D9" s="119" t="s">
        <v>8</v>
      </c>
    </row>
    <row r="10" ht="32.1" customHeight="1" spans="1:4">
      <c r="A10" s="119" t="s">
        <v>9</v>
      </c>
      <c r="B10" s="119"/>
      <c r="C10" s="121"/>
      <c r="D10" s="119"/>
    </row>
    <row r="11" ht="63.95" customHeight="1" spans="1:4">
      <c r="A11" s="119" t="s">
        <v>10</v>
      </c>
      <c r="B11" s="119"/>
      <c r="C11" s="120"/>
      <c r="D11" s="119" t="s">
        <v>5</v>
      </c>
    </row>
    <row r="12" ht="32.1" customHeight="1" spans="1:4">
      <c r="A12" s="119"/>
      <c r="B12" s="119"/>
      <c r="C12" s="119" t="s">
        <v>7</v>
      </c>
      <c r="D12" s="119" t="s">
        <v>11</v>
      </c>
    </row>
    <row r="13" ht="32.1" customHeight="1" spans="1:4">
      <c r="A13" s="119" t="s">
        <v>12</v>
      </c>
      <c r="B13" s="119"/>
      <c r="C13" s="121"/>
      <c r="D13" s="119"/>
    </row>
    <row r="14" ht="63.95" customHeight="1" spans="1:4">
      <c r="A14" s="119" t="s">
        <v>13</v>
      </c>
      <c r="B14" s="119"/>
      <c r="C14" s="120"/>
      <c r="D14" s="119" t="s">
        <v>14</v>
      </c>
    </row>
  </sheetData>
  <mergeCells count="15">
    <mergeCell ref="B1:D1"/>
    <mergeCell ref="A3:D3"/>
    <mergeCell ref="B4:C4"/>
    <mergeCell ref="A6:D6"/>
    <mergeCell ref="A8:B8"/>
    <mergeCell ref="A9:B9"/>
    <mergeCell ref="A10:B10"/>
    <mergeCell ref="A11:B11"/>
    <mergeCell ref="A12:B12"/>
    <mergeCell ref="A13:B13"/>
    <mergeCell ref="A14:B14"/>
    <mergeCell ref="C9:C10"/>
    <mergeCell ref="C12:C13"/>
    <mergeCell ref="D9:D10"/>
    <mergeCell ref="D12:D13"/>
  </mergeCells>
  <printOptions horizontalCentered="1"/>
  <pageMargins left="0.32" right="0.22" top="0.379861111111111" bottom="0" header="0.379861111111111" footer="0.511805555555556"/>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abSelected="1" view="pageBreakPreview" zoomScale="130" zoomScaleNormal="100" workbookViewId="0">
      <selection activeCell="A5" sqref="A5:B5"/>
    </sheetView>
  </sheetViews>
  <sheetFormatPr defaultColWidth="9" defaultRowHeight="15.6" outlineLevelCol="3"/>
  <cols>
    <col min="1" max="1" width="78.625" style="1" customWidth="1"/>
    <col min="2" max="2" width="12.875" style="1" customWidth="1"/>
    <col min="3" max="3" width="14.225" style="1" customWidth="1"/>
    <col min="4" max="16384" width="9" style="1"/>
  </cols>
  <sheetData>
    <row r="1" ht="21.95" customHeight="1" spans="1:4">
      <c r="A1" s="96" t="s">
        <v>15</v>
      </c>
      <c r="B1" s="96"/>
    </row>
    <row r="2" s="55" customFormat="1" ht="21.95" customHeight="1" spans="1:4">
      <c r="A2" s="97" t="str">
        <f>"工程名称："&amp;'01工程量清单封面'!A3</f>
        <v>工程名称：泗阳一号船闸上游19#靠船墩拆建及三号船闸上下游靠船墩维修项目</v>
      </c>
      <c r="B2" s="98" t="s">
        <v>16</v>
      </c>
    </row>
    <row r="3" s="95" customFormat="1" ht="24" customHeight="1" spans="1:4">
      <c r="A3" s="99" t="s">
        <v>17</v>
      </c>
      <c r="B3" s="100"/>
    </row>
    <row r="4" s="95" customFormat="1" ht="48" customHeight="1" spans="1:4">
      <c r="A4" s="101" t="s">
        <v>18</v>
      </c>
      <c r="B4" s="102"/>
    </row>
    <row r="5" s="95" customFormat="1" ht="36" customHeight="1" spans="1:4">
      <c r="A5" s="101" t="s">
        <v>19</v>
      </c>
      <c r="B5" s="102"/>
    </row>
    <row r="6" s="95" customFormat="1" ht="48" customHeight="1" spans="1:4">
      <c r="A6" s="101" t="s">
        <v>20</v>
      </c>
      <c r="B6" s="102"/>
    </row>
    <row r="7" s="95" customFormat="1" ht="48" customHeight="1" spans="1:4">
      <c r="A7" s="101" t="s">
        <v>21</v>
      </c>
      <c r="B7" s="102"/>
    </row>
    <row r="8" s="95" customFormat="1" ht="36" customHeight="1" spans="1:4">
      <c r="A8" s="101" t="s">
        <v>22</v>
      </c>
      <c r="B8" s="102"/>
    </row>
    <row r="9" s="95" customFormat="1" ht="36" customHeight="1" spans="1:4">
      <c r="A9" s="101" t="s">
        <v>23</v>
      </c>
      <c r="B9" s="102"/>
    </row>
    <row r="10" s="95" customFormat="1" ht="24" customHeight="1" spans="1:4">
      <c r="A10" s="103" t="s">
        <v>24</v>
      </c>
      <c r="B10" s="104"/>
      <c r="D10" s="105"/>
    </row>
    <row r="11" s="95" customFormat="1" ht="24" customHeight="1" spans="1:4">
      <c r="A11" s="101" t="s">
        <v>25</v>
      </c>
      <c r="B11" s="102"/>
    </row>
    <row r="12" s="95" customFormat="1" ht="48" customHeight="1" spans="1:4">
      <c r="A12" s="101" t="s">
        <v>26</v>
      </c>
      <c r="B12" s="102"/>
    </row>
    <row r="13" s="95" customFormat="1" ht="36" customHeight="1" spans="1:4">
      <c r="A13" s="106" t="s">
        <v>27</v>
      </c>
      <c r="B13" s="107"/>
    </row>
    <row r="14" s="95" customFormat="1" ht="36" customHeight="1" spans="1:4">
      <c r="A14" s="101" t="s">
        <v>28</v>
      </c>
      <c r="B14" s="102"/>
    </row>
    <row r="15" s="95" customFormat="1" ht="36" customHeight="1" spans="1:4">
      <c r="A15" s="106" t="s">
        <v>29</v>
      </c>
      <c r="B15" s="107"/>
    </row>
    <row r="16" ht="24" customHeight="1" spans="1:4">
      <c r="A16" s="101" t="s">
        <v>30</v>
      </c>
      <c r="B16" s="102"/>
    </row>
    <row r="17" ht="24" customHeight="1" spans="1:2">
      <c r="A17" s="101" t="s">
        <v>31</v>
      </c>
      <c r="B17" s="102"/>
    </row>
    <row r="18" s="95" customFormat="1" ht="24" customHeight="1" spans="1:2">
      <c r="A18" s="101" t="s">
        <v>32</v>
      </c>
      <c r="B18" s="102"/>
    </row>
    <row r="19" s="95" customFormat="1" ht="24" customHeight="1" spans="1:2">
      <c r="A19" s="101" t="s">
        <v>33</v>
      </c>
      <c r="B19" s="102"/>
    </row>
    <row r="20" s="95" customFormat="1" ht="24" customHeight="1" spans="1:2">
      <c r="A20" s="101" t="s">
        <v>34</v>
      </c>
      <c r="B20" s="102"/>
    </row>
    <row r="21" ht="24" customHeight="1" spans="1:2">
      <c r="A21" s="101" t="s">
        <v>35</v>
      </c>
      <c r="B21" s="102"/>
    </row>
    <row r="22" s="95" customFormat="1" ht="36" customHeight="1" spans="1:2">
      <c r="A22" s="106" t="s">
        <v>36</v>
      </c>
      <c r="B22" s="107"/>
    </row>
    <row r="23" s="95" customFormat="1" ht="59" customHeight="1" spans="1:2">
      <c r="A23" s="101" t="s">
        <v>37</v>
      </c>
      <c r="B23" s="102"/>
    </row>
    <row r="24" s="95" customFormat="1" ht="48" customHeight="1" spans="1:2">
      <c r="A24" s="108" t="s">
        <v>38</v>
      </c>
      <c r="B24" s="109"/>
    </row>
    <row r="25" s="95" customFormat="1" ht="36" customHeight="1" spans="1:2">
      <c r="A25" s="106" t="s">
        <v>39</v>
      </c>
      <c r="B25" s="107"/>
    </row>
    <row r="26" s="95" customFormat="1" ht="58" customHeight="1" spans="1:2">
      <c r="A26" s="106" t="s">
        <v>40</v>
      </c>
      <c r="B26" s="107"/>
    </row>
    <row r="27" s="95" customFormat="1" ht="60" customHeight="1" spans="1:2">
      <c r="A27" s="110" t="s">
        <v>41</v>
      </c>
      <c r="B27" s="111"/>
    </row>
    <row r="28" s="95" customFormat="1" ht="24" customHeight="1" spans="1:2">
      <c r="A28" s="101" t="s">
        <v>42</v>
      </c>
      <c r="B28" s="102"/>
    </row>
    <row r="29" s="95" customFormat="1" ht="24" customHeight="1" spans="1:2">
      <c r="A29" s="101" t="s">
        <v>43</v>
      </c>
      <c r="B29" s="102"/>
    </row>
    <row r="30" s="95" customFormat="1" ht="36" customHeight="1" spans="1:2">
      <c r="A30" s="106" t="s">
        <v>44</v>
      </c>
      <c r="B30" s="107"/>
    </row>
    <row r="31" s="95" customFormat="1" ht="24" customHeight="1" spans="1:2">
      <c r="A31" s="101" t="s">
        <v>45</v>
      </c>
      <c r="B31" s="102"/>
    </row>
    <row r="32" s="95" customFormat="1" ht="36" customHeight="1" spans="1:2">
      <c r="A32" s="106" t="s">
        <v>46</v>
      </c>
      <c r="B32" s="107"/>
    </row>
    <row r="33" ht="48" customHeight="1" spans="1:2">
      <c r="A33" s="112" t="s">
        <v>47</v>
      </c>
      <c r="B33" s="113"/>
    </row>
    <row r="34" ht="15" customHeight="1"/>
  </sheetData>
  <sheetProtection algorithmName="SHA-512" hashValue="hV8R7v8wckZyklw8og8wUpddIdY6P7+omm+uN301h2vB+5sUQ6RHE/Stg/1ueuDMUw0CA0BUDzrQT+jZS6rxiw==" saltValue="41Ls8zD3LM53if5ejIsvjA==" spinCount="100000" sheet="1" formatCells="0" formatColumns="0" formatRows="0" objects="1"/>
  <mergeCells count="32">
    <mergeCell ref="A1:B1"/>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98611111111111" right="0.279166666666667" top="0.432638888888889" bottom="0.511805555555556" header="0.314583333333333" footer="0.314583333333333"/>
  <pageSetup paperSize="9" scale="94"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view="pageBreakPreview" zoomScale="130" zoomScaleNormal="100" workbookViewId="0">
      <selection activeCell="D14" sqref="D14"/>
    </sheetView>
  </sheetViews>
  <sheetFormatPr defaultColWidth="9" defaultRowHeight="14.25" customHeight="1" outlineLevelCol="6"/>
  <cols>
    <col min="1" max="1" width="9.625" style="75" customWidth="1"/>
    <col min="2" max="2" width="10.625" style="75" customWidth="1"/>
    <col min="3" max="3" width="50.6833333333333" style="75" customWidth="1"/>
    <col min="4" max="4" width="12.4" style="76" customWidth="1"/>
    <col min="5" max="5" width="9" style="75"/>
    <col min="6" max="6" width="11.125" style="75"/>
    <col min="7" max="7" width="10.0916666666667" style="75" customWidth="1"/>
    <col min="8" max="8" width="11.125" style="75"/>
    <col min="9" max="9" width="10.2833333333333" style="75" customWidth="1"/>
    <col min="10" max="10" width="12.7916666666667" style="75" customWidth="1"/>
    <col min="11" max="11" width="10.2833333333333" style="75" customWidth="1"/>
    <col min="12" max="12" width="12.3083333333333" style="75" customWidth="1"/>
    <col min="13" max="16384" width="9" style="75"/>
  </cols>
  <sheetData>
    <row r="1" customHeight="1" spans="1:7">
      <c r="A1" s="77" t="s">
        <v>48</v>
      </c>
      <c r="B1" s="77"/>
      <c r="C1" s="77"/>
      <c r="D1" s="77"/>
    </row>
    <row r="2" ht="20.25" customHeight="1" spans="1:7">
      <c r="A2" s="78" t="s">
        <v>49</v>
      </c>
      <c r="B2" s="78"/>
      <c r="C2" s="78"/>
      <c r="D2" s="78"/>
    </row>
    <row r="4" ht="18" customHeight="1" spans="1:7">
      <c r="A4" s="79" t="str">
        <f>"工程名称："&amp;'01工程量清单封面'!A3</f>
        <v>工程名称：泗阳一号船闸上游19#靠船墩拆建及三号船闸上下游靠船墩维修项目</v>
      </c>
      <c r="B4" s="79"/>
      <c r="C4" s="79"/>
      <c r="D4" s="80" t="s">
        <v>50</v>
      </c>
    </row>
    <row r="5" ht="24" customHeight="1" spans="1:7">
      <c r="A5" s="81" t="s">
        <v>51</v>
      </c>
      <c r="B5" s="81" t="s">
        <v>52</v>
      </c>
      <c r="C5" s="82" t="s">
        <v>53</v>
      </c>
      <c r="D5" s="83" t="s">
        <v>54</v>
      </c>
    </row>
    <row r="6" ht="24" customHeight="1" spans="1:7">
      <c r="A6" s="84" t="s">
        <v>55</v>
      </c>
      <c r="B6" s="85" t="s">
        <v>56</v>
      </c>
      <c r="C6" s="86" t="s">
        <v>57</v>
      </c>
      <c r="D6" s="87">
        <f>'04一般项目'!C11</f>
        <v>132850</v>
      </c>
    </row>
    <row r="7" ht="24" customHeight="1" spans="1:7">
      <c r="A7" s="84" t="s">
        <v>58</v>
      </c>
      <c r="B7" s="88"/>
      <c r="C7" s="89" t="s">
        <v>59</v>
      </c>
      <c r="D7" s="87">
        <f>ROUND(SUM(D8:D13),0)</f>
        <v>0</v>
      </c>
    </row>
    <row r="8" ht="24" customHeight="1" spans="1:7">
      <c r="A8" s="84" t="s">
        <v>60</v>
      </c>
      <c r="B8" s="88" t="s">
        <v>61</v>
      </c>
      <c r="C8" s="89" t="s">
        <v>62</v>
      </c>
      <c r="D8" s="90">
        <f>SUM('05分项工程量清单'!F7)</f>
        <v>0</v>
      </c>
      <c r="E8" s="91"/>
      <c r="F8" s="92"/>
      <c r="G8" s="93"/>
    </row>
    <row r="9" ht="24" customHeight="1" spans="1:7">
      <c r="A9" s="84" t="s">
        <v>63</v>
      </c>
      <c r="B9" s="88" t="s">
        <v>64</v>
      </c>
      <c r="C9" s="89" t="s">
        <v>65</v>
      </c>
      <c r="D9" s="90">
        <f>SUM('05分项工程量清单'!F10:F16)</f>
        <v>0</v>
      </c>
      <c r="E9" s="91"/>
    </row>
    <row r="10" ht="24" customHeight="1" spans="1:7">
      <c r="A10" s="84" t="s">
        <v>66</v>
      </c>
      <c r="B10" s="88" t="s">
        <v>67</v>
      </c>
      <c r="C10" s="89" t="s">
        <v>68</v>
      </c>
      <c r="D10" s="90">
        <f>SUM('05分项工程量清单'!F19:F25)</f>
        <v>0</v>
      </c>
      <c r="E10" s="91"/>
    </row>
    <row r="11" ht="24" customHeight="1" spans="1:7">
      <c r="A11" s="84" t="s">
        <v>69</v>
      </c>
      <c r="B11" s="88" t="s">
        <v>70</v>
      </c>
      <c r="C11" s="89" t="s">
        <v>71</v>
      </c>
      <c r="D11" s="90">
        <f>SUM('05分项工程量清单'!F27:F30)</f>
        <v>0</v>
      </c>
      <c r="E11" s="91"/>
    </row>
    <row r="12" ht="24" customHeight="1" spans="1:7">
      <c r="A12" s="84" t="s">
        <v>72</v>
      </c>
      <c r="B12" s="88" t="s">
        <v>70</v>
      </c>
      <c r="C12" s="89" t="s">
        <v>73</v>
      </c>
      <c r="D12" s="90">
        <f>SUM('05分项工程量清单'!F33:F37)</f>
        <v>0</v>
      </c>
      <c r="E12" s="91"/>
    </row>
    <row r="13" ht="24" customHeight="1" spans="1:7">
      <c r="A13" s="84" t="s">
        <v>74</v>
      </c>
      <c r="B13" s="85" t="s">
        <v>75</v>
      </c>
      <c r="C13" s="86" t="s">
        <v>76</v>
      </c>
      <c r="D13" s="90">
        <f>SUM('05分项工程量清单'!F39:F46)</f>
        <v>0</v>
      </c>
    </row>
    <row r="14" ht="24" customHeight="1" spans="1:7">
      <c r="A14" s="84" t="s">
        <v>14</v>
      </c>
      <c r="B14" s="85"/>
      <c r="C14" s="85" t="s">
        <v>77</v>
      </c>
      <c r="D14" s="94">
        <f>D6+D7</f>
        <v>132850</v>
      </c>
      <c r="E14" s="91"/>
    </row>
    <row r="15" ht="24" customHeight="1" spans="1:7">
      <c r="D15" s="91"/>
      <c r="E15" s="92"/>
    </row>
    <row r="16" ht="24" customHeight="1" spans="1:7">
      <c r="D16" s="91"/>
      <c r="E16" s="93"/>
    </row>
    <row r="17" ht="24" customHeight="1" spans="4:5">
      <c r="D17" s="91"/>
      <c r="E17" s="92"/>
    </row>
  </sheetData>
  <sheetProtection formatCells="0" formatColumns="0" formatRows="0"/>
  <mergeCells count="3">
    <mergeCell ref="A1:D1"/>
    <mergeCell ref="A2:D2"/>
    <mergeCell ref="A4:C4"/>
  </mergeCells>
  <printOptions horizontalCentered="1"/>
  <pageMargins left="0.314583333333333" right="0.0388888888888889" top="0.529861111111111" bottom="0" header="0.511805555555556" footer="0.511805555555556"/>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Zeros="0" view="pageBreakPreview" zoomScale="130" zoomScaleNormal="100" workbookViewId="0">
      <selection activeCell="E7" sqref="E7"/>
    </sheetView>
  </sheetViews>
  <sheetFormatPr defaultColWidth="9" defaultRowHeight="20.1" customHeight="1"/>
  <cols>
    <col min="1" max="1" width="12.6833333333333" style="56" customWidth="1"/>
    <col min="2" max="2" width="20.0916666666667" style="1" customWidth="1"/>
    <col min="3" max="3" width="6.625" style="57" customWidth="1"/>
    <col min="4" max="4" width="6.63333333333333" style="57" customWidth="1"/>
    <col min="5" max="6" width="10.625" style="57" customWidth="1"/>
    <col min="7" max="7" width="22.1083333333333" style="57" customWidth="1"/>
    <col min="8" max="8" width="1.625" style="1" customWidth="1"/>
    <col min="9" max="9" width="22.3916666666667" style="1" customWidth="1"/>
    <col min="10" max="10" width="11.125" style="1"/>
    <col min="11" max="16384" width="9" style="1"/>
  </cols>
  <sheetData>
    <row r="1" customHeight="1" spans="1:10">
      <c r="G1" s="58" t="s">
        <v>78</v>
      </c>
    </row>
    <row r="2" ht="33" customHeight="1" spans="1:10">
      <c r="A2" s="59" t="s">
        <v>57</v>
      </c>
      <c r="B2" s="59"/>
      <c r="C2" s="59"/>
      <c r="D2" s="59"/>
      <c r="E2" s="59"/>
      <c r="F2" s="59"/>
      <c r="G2" s="59"/>
    </row>
    <row r="3" s="54" customFormat="1" ht="19.5" customHeight="1" spans="1:10">
      <c r="A3" s="20" t="str">
        <f>'02总说明'!A2</f>
        <v>工程名称：泗阳一号船闸上游19#靠船墩拆建及三号船闸上下游靠船墩维修项目</v>
      </c>
      <c r="B3" s="20"/>
      <c r="C3" s="20"/>
      <c r="D3" s="20"/>
      <c r="E3" s="20"/>
      <c r="F3" s="20"/>
      <c r="G3" s="20"/>
      <c r="H3" s="60"/>
    </row>
    <row r="4" s="55" customFormat="1" ht="27" customHeight="1" spans="1:10">
      <c r="A4" s="61" t="s">
        <v>79</v>
      </c>
      <c r="B4" s="62" t="s">
        <v>53</v>
      </c>
      <c r="C4" s="63" t="s">
        <v>80</v>
      </c>
      <c r="D4" s="62" t="s">
        <v>81</v>
      </c>
      <c r="E4" s="62" t="s">
        <v>82</v>
      </c>
      <c r="F4" s="62" t="s">
        <v>83</v>
      </c>
      <c r="G4" s="62" t="s">
        <v>84</v>
      </c>
      <c r="H4" s="64"/>
    </row>
    <row r="5" s="55" customFormat="1" ht="27" customHeight="1" spans="1:10">
      <c r="A5" s="65" t="s">
        <v>85</v>
      </c>
      <c r="B5" s="36" t="s">
        <v>86</v>
      </c>
      <c r="C5" s="32" t="s">
        <v>87</v>
      </c>
      <c r="D5" s="32">
        <v>1</v>
      </c>
      <c r="E5" s="38">
        <v>100000</v>
      </c>
      <c r="F5" s="32">
        <f>ROUND(D5*E5,2)</f>
        <v>100000</v>
      </c>
      <c r="G5" s="40"/>
      <c r="H5" s="66"/>
    </row>
    <row r="6" s="55" customFormat="1" ht="27" customHeight="1" spans="1:10">
      <c r="A6" s="65" t="s">
        <v>88</v>
      </c>
      <c r="B6" s="67" t="s">
        <v>89</v>
      </c>
      <c r="C6" s="32" t="s">
        <v>87</v>
      </c>
      <c r="D6" s="32">
        <v>1</v>
      </c>
      <c r="E6" s="38">
        <f>ROUND(2190000*1.5%,2)</f>
        <v>32850</v>
      </c>
      <c r="F6" s="32">
        <f>ROUND(D6*E6,2)</f>
        <v>32850</v>
      </c>
      <c r="G6" s="68"/>
      <c r="H6" s="69"/>
      <c r="I6" s="70"/>
    </row>
    <row r="7" s="55" customFormat="1" ht="36" spans="1:10">
      <c r="A7" s="65" t="s">
        <v>90</v>
      </c>
      <c r="B7" s="36" t="s">
        <v>91</v>
      </c>
      <c r="C7" s="32" t="s">
        <v>87</v>
      </c>
      <c r="D7" s="32">
        <v>1</v>
      </c>
      <c r="E7" s="38"/>
      <c r="F7" s="32">
        <f t="shared" ref="F7:F12" si="0">ROUND(D7*E7,2)</f>
        <v>0</v>
      </c>
      <c r="G7" s="36" t="s">
        <v>92</v>
      </c>
      <c r="H7" s="69"/>
    </row>
    <row r="8" s="55" customFormat="1" ht="27" customHeight="1" spans="1:10">
      <c r="A8" s="65" t="s">
        <v>93</v>
      </c>
      <c r="B8" s="36" t="s">
        <v>94</v>
      </c>
      <c r="C8" s="32" t="s">
        <v>87</v>
      </c>
      <c r="D8" s="32">
        <v>1</v>
      </c>
      <c r="E8" s="38"/>
      <c r="F8" s="32">
        <f t="shared" si="0"/>
        <v>0</v>
      </c>
      <c r="G8" s="32"/>
      <c r="H8" s="69"/>
    </row>
    <row r="9" s="55" customFormat="1" ht="48" spans="1:10">
      <c r="A9" s="65" t="s">
        <v>95</v>
      </c>
      <c r="B9" s="36" t="s">
        <v>96</v>
      </c>
      <c r="C9" s="32" t="s">
        <v>87</v>
      </c>
      <c r="D9" s="32">
        <v>1</v>
      </c>
      <c r="E9" s="38"/>
      <c r="F9" s="32">
        <f t="shared" si="0"/>
        <v>0</v>
      </c>
      <c r="G9" s="40" t="s">
        <v>97</v>
      </c>
      <c r="H9" s="69"/>
      <c r="I9" s="71"/>
      <c r="J9" s="71"/>
    </row>
    <row r="10" s="55" customFormat="1" ht="48" spans="1:10">
      <c r="A10" s="65" t="s">
        <v>98</v>
      </c>
      <c r="B10" s="36" t="s">
        <v>99</v>
      </c>
      <c r="C10" s="32" t="s">
        <v>87</v>
      </c>
      <c r="D10" s="32">
        <v>1</v>
      </c>
      <c r="E10" s="38"/>
      <c r="F10" s="32">
        <f t="shared" si="0"/>
        <v>0</v>
      </c>
      <c r="G10" s="40" t="s">
        <v>97</v>
      </c>
      <c r="H10" s="69"/>
      <c r="I10" s="71"/>
    </row>
    <row r="11" ht="30" customHeight="1" spans="1:10">
      <c r="A11" s="72" t="s">
        <v>100</v>
      </c>
      <c r="B11" s="72"/>
      <c r="C11" s="46">
        <f>ROUND(SUM(F5:F10),0)</f>
        <v>132850</v>
      </c>
      <c r="D11" s="46"/>
      <c r="E11" s="46"/>
      <c r="F11" s="73" t="s">
        <v>101</v>
      </c>
      <c r="G11" s="74"/>
      <c r="H11" s="55"/>
    </row>
    <row r="12" ht="24" customHeight="1"/>
    <row r="13" ht="24" customHeight="1"/>
    <row r="14" ht="24" customHeight="1"/>
    <row r="15" ht="24" customHeight="1"/>
    <row r="16" ht="24" customHeight="1"/>
    <row r="17" ht="27" customHeight="1"/>
  </sheetData>
  <sheetProtection algorithmName="SHA-512" hashValue="lvoY2S7mEjgm7tlap5x2f9lr1CaXuF43fH0IQ07zfyE+5BbeRLaMuG1V03ba2b6Bxi38abTFPja9ENa+uAcK5w==" saltValue="UnjRrrwSkbCVjfwsEPppmA==" spinCount="100000" sheet="1" formatCells="0" formatColumns="0" formatRows="0" objects="1"/>
  <protectedRanges>
    <protectedRange sqref="E7:E10" name="区域1"/>
  </protectedRanges>
  <mergeCells count="4">
    <mergeCell ref="A2:G2"/>
    <mergeCell ref="A3:G3"/>
    <mergeCell ref="A11:B11"/>
    <mergeCell ref="C11:E11"/>
  </mergeCells>
  <printOptions horizontalCentered="1"/>
  <pageMargins left="0.354166666666667" right="0.275" top="0.275" bottom="0.472222222222222" header="0.196527777777778" footer="0.196527777777778"/>
  <pageSetup paperSize="9" orientation="portrait" horizontalDpi="600" verticalDpi="600"/>
  <headerFooter alignWithMargins="0" scaleWithDoc="0">
    <oddFooter>&amp;C&amp;"仿宋_GB2312"&amp;9第 &amp;P 页,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54"/>
  <sheetViews>
    <sheetView view="pageBreakPreview" zoomScale="115" zoomScaleNormal="100" workbookViewId="0">
      <pane ySplit="4" topLeftCell="A38" activePane="bottomLeft" state="frozen"/>
      <selection/>
      <selection pane="bottomLeft" activeCell="G41" sqref="G41"/>
    </sheetView>
  </sheetViews>
  <sheetFormatPr defaultColWidth="9" defaultRowHeight="15.6"/>
  <cols>
    <col min="1" max="1" width="12.6" style="7" customWidth="1"/>
    <col min="2" max="2" width="21.25" style="8" customWidth="1"/>
    <col min="3" max="3" width="6.625" style="9" customWidth="1"/>
    <col min="4" max="4" width="8.75" style="10" customWidth="1"/>
    <col min="5" max="5" width="8.625" style="10" customWidth="1"/>
    <col min="6" max="6" width="9.625" style="10" customWidth="1"/>
    <col min="7" max="7" width="23.5583333333333" style="9" customWidth="1"/>
    <col min="8" max="8" width="1.625" style="11" customWidth="1"/>
    <col min="9" max="13" width="9" style="12"/>
    <col min="14" max="16" width="9" style="13"/>
    <col min="17" max="16384" width="9" style="9"/>
  </cols>
  <sheetData>
    <row r="1" s="1" customFormat="1" ht="16.15" customHeight="1" spans="1:242">
      <c r="A1" s="14"/>
      <c r="B1" s="15"/>
      <c r="C1" s="16"/>
      <c r="D1" s="16"/>
      <c r="E1" s="16"/>
      <c r="F1" s="16"/>
      <c r="G1" s="17" t="s">
        <v>102</v>
      </c>
      <c r="I1" s="12"/>
      <c r="J1" s="12"/>
      <c r="K1" s="12"/>
      <c r="L1" s="12"/>
      <c r="M1" s="12"/>
    </row>
    <row r="2" ht="26.25" customHeight="1" spans="1:242">
      <c r="A2" s="18" t="s">
        <v>103</v>
      </c>
      <c r="B2" s="19"/>
      <c r="C2" s="18"/>
      <c r="D2" s="18"/>
      <c r="E2" s="18"/>
      <c r="F2" s="18"/>
      <c r="G2" s="18"/>
    </row>
    <row r="3" s="2" customFormat="1" ht="19.5" customHeight="1" spans="1:242">
      <c r="A3" s="20" t="str">
        <f>'02总说明'!A2</f>
        <v>工程名称：泗阳一号船闸上游19#靠船墩拆建及三号船闸上下游靠船墩维修项目</v>
      </c>
      <c r="B3" s="21"/>
      <c r="C3" s="20"/>
      <c r="D3" s="20"/>
      <c r="E3" s="20"/>
      <c r="F3" s="20"/>
      <c r="G3" s="20"/>
      <c r="H3" s="22"/>
      <c r="I3" s="12"/>
      <c r="J3" s="12"/>
      <c r="K3" s="12"/>
      <c r="L3" s="12"/>
      <c r="M3" s="12"/>
      <c r="N3" s="6"/>
      <c r="O3" s="6"/>
      <c r="P3" s="6"/>
    </row>
    <row r="4" ht="30" customHeight="1" spans="1:242">
      <c r="A4" s="23" t="s">
        <v>79</v>
      </c>
      <c r="B4" s="24" t="s">
        <v>53</v>
      </c>
      <c r="C4" s="25" t="s">
        <v>80</v>
      </c>
      <c r="D4" s="25" t="s">
        <v>81</v>
      </c>
      <c r="E4" s="25" t="s">
        <v>82</v>
      </c>
      <c r="F4" s="25" t="s">
        <v>83</v>
      </c>
      <c r="G4" s="24" t="s">
        <v>104</v>
      </c>
    </row>
    <row r="5" s="1" customFormat="1" ht="27" customHeight="1" spans="1:242">
      <c r="A5" s="23" t="s">
        <v>61</v>
      </c>
      <c r="B5" s="24" t="s">
        <v>62</v>
      </c>
      <c r="C5" s="26"/>
      <c r="D5" s="26"/>
      <c r="E5" s="26" t="s">
        <v>14</v>
      </c>
      <c r="F5" s="26"/>
      <c r="G5" s="27"/>
      <c r="H5" s="11"/>
      <c r="I5" s="12"/>
      <c r="J5" s="12"/>
      <c r="K5" s="12"/>
      <c r="L5" s="12"/>
      <c r="M5" s="12"/>
      <c r="N5" s="13"/>
      <c r="O5" s="13"/>
      <c r="P5" s="13"/>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row>
    <row r="6" s="1" customFormat="1" ht="27" customHeight="1" spans="1:242">
      <c r="A6" s="23" t="s">
        <v>105</v>
      </c>
      <c r="B6" s="24" t="s">
        <v>106</v>
      </c>
      <c r="C6" s="26"/>
      <c r="D6" s="26"/>
      <c r="E6" s="26" t="s">
        <v>14</v>
      </c>
      <c r="F6" s="26"/>
      <c r="G6" s="27"/>
      <c r="H6" s="11"/>
      <c r="I6" s="12"/>
      <c r="J6" s="12"/>
      <c r="K6" s="12"/>
      <c r="L6" s="12"/>
      <c r="M6" s="12"/>
      <c r="N6" s="13"/>
      <c r="O6" s="13"/>
      <c r="P6" s="13"/>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row>
    <row r="7" s="3" customFormat="1" ht="96" spans="1:242">
      <c r="A7" s="122" t="s">
        <v>107</v>
      </c>
      <c r="B7" s="29" t="s">
        <v>108</v>
      </c>
      <c r="C7" s="30" t="s">
        <v>109</v>
      </c>
      <c r="D7" s="30">
        <v>4</v>
      </c>
      <c r="E7" s="31"/>
      <c r="F7" s="32">
        <f t="shared" ref="F7:F11" si="0">ROUND(D7*E7,2)</f>
        <v>0</v>
      </c>
      <c r="G7" s="33" t="s">
        <v>110</v>
      </c>
      <c r="H7" s="34"/>
      <c r="I7" s="12"/>
      <c r="J7" s="12"/>
      <c r="K7" s="12"/>
      <c r="L7" s="12"/>
      <c r="M7" s="12"/>
    </row>
    <row r="8" s="1" customFormat="1" ht="27" customHeight="1" spans="1:242">
      <c r="A8" s="23" t="s">
        <v>64</v>
      </c>
      <c r="B8" s="24" t="s">
        <v>65</v>
      </c>
      <c r="C8" s="26"/>
      <c r="D8" s="26"/>
      <c r="E8" s="26"/>
      <c r="F8" s="26"/>
      <c r="G8" s="27"/>
      <c r="H8" s="11"/>
      <c r="I8" s="12"/>
      <c r="J8" s="12"/>
      <c r="K8" s="12"/>
      <c r="L8" s="12"/>
      <c r="M8" s="12"/>
      <c r="N8" s="13"/>
      <c r="O8" s="13"/>
      <c r="P8" s="13"/>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row>
    <row r="9" s="1" customFormat="1" ht="27" customHeight="1" spans="1:242">
      <c r="A9" s="23" t="s">
        <v>111</v>
      </c>
      <c r="B9" s="24" t="s">
        <v>112</v>
      </c>
      <c r="C9" s="26"/>
      <c r="D9" s="26"/>
      <c r="E9" s="26"/>
      <c r="F9" s="26"/>
      <c r="G9" s="27"/>
      <c r="H9" s="11"/>
      <c r="I9" s="12"/>
      <c r="J9" s="12"/>
      <c r="K9" s="12"/>
      <c r="L9" s="12"/>
      <c r="M9" s="12"/>
      <c r="N9" s="13"/>
      <c r="O9" s="13"/>
      <c r="P9" s="13"/>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row>
    <row r="10" s="4" customFormat="1" ht="84" spans="1:242">
      <c r="A10" s="35" t="s">
        <v>113</v>
      </c>
      <c r="B10" s="29" t="s">
        <v>114</v>
      </c>
      <c r="C10" s="30" t="s">
        <v>115</v>
      </c>
      <c r="D10" s="30">
        <v>14.9</v>
      </c>
      <c r="E10" s="31"/>
      <c r="F10" s="32">
        <f t="shared" si="0"/>
        <v>0</v>
      </c>
      <c r="G10" s="36" t="s">
        <v>116</v>
      </c>
      <c r="H10" s="37"/>
      <c r="I10" s="12"/>
      <c r="J10" s="12"/>
      <c r="K10" s="12"/>
      <c r="L10" s="12"/>
      <c r="M10" s="12"/>
    </row>
    <row r="11" s="4" customFormat="1" ht="48" spans="1:242">
      <c r="A11" s="35" t="s">
        <v>117</v>
      </c>
      <c r="B11" s="29" t="s">
        <v>118</v>
      </c>
      <c r="C11" s="30" t="s">
        <v>115</v>
      </c>
      <c r="D11" s="30">
        <v>3</v>
      </c>
      <c r="E11" s="31"/>
      <c r="F11" s="32">
        <f t="shared" si="0"/>
        <v>0</v>
      </c>
      <c r="G11" s="36" t="s">
        <v>119</v>
      </c>
      <c r="H11" s="37"/>
      <c r="I11" s="12"/>
      <c r="J11" s="12"/>
      <c r="K11" s="12"/>
      <c r="L11" s="12"/>
      <c r="M11" s="12"/>
    </row>
    <row r="12" s="1" customFormat="1" ht="27" customHeight="1" spans="1:242">
      <c r="A12" s="23" t="s">
        <v>120</v>
      </c>
      <c r="B12" s="24" t="s">
        <v>121</v>
      </c>
      <c r="C12" s="26"/>
      <c r="D12" s="26"/>
      <c r="E12" s="26"/>
      <c r="F12" s="26"/>
      <c r="G12" s="27"/>
      <c r="H12" s="11"/>
      <c r="I12" s="12"/>
      <c r="J12" s="12"/>
      <c r="K12" s="12"/>
      <c r="L12" s="12"/>
      <c r="M12" s="12"/>
      <c r="N12" s="13"/>
      <c r="O12" s="13"/>
      <c r="P12" s="13"/>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row>
    <row r="13" s="4" customFormat="1" ht="48" spans="1:242">
      <c r="A13" s="35" t="s">
        <v>122</v>
      </c>
      <c r="B13" s="29" t="s">
        <v>123</v>
      </c>
      <c r="C13" s="30" t="s">
        <v>115</v>
      </c>
      <c r="D13" s="30">
        <v>34.3</v>
      </c>
      <c r="E13" s="31"/>
      <c r="F13" s="32">
        <f>ROUND(D13*E13,2)</f>
        <v>0</v>
      </c>
      <c r="G13" s="36" t="s">
        <v>119</v>
      </c>
      <c r="H13" s="37"/>
      <c r="I13" s="12"/>
      <c r="J13" s="12"/>
      <c r="K13" s="12"/>
      <c r="L13" s="12"/>
      <c r="M13" s="12"/>
    </row>
    <row r="14" s="4" customFormat="1" ht="48" spans="1:242">
      <c r="A14" s="35" t="s">
        <v>124</v>
      </c>
      <c r="B14" s="29" t="s">
        <v>125</v>
      </c>
      <c r="C14" s="30" t="s">
        <v>115</v>
      </c>
      <c r="D14" s="30">
        <v>156</v>
      </c>
      <c r="E14" s="31"/>
      <c r="F14" s="32">
        <f>ROUND(D14*E14,2)</f>
        <v>0</v>
      </c>
      <c r="G14" s="36" t="s">
        <v>126</v>
      </c>
      <c r="H14" s="37"/>
      <c r="I14" s="12"/>
      <c r="J14" s="12"/>
      <c r="K14" s="12"/>
      <c r="L14" s="12"/>
      <c r="M14" s="12"/>
    </row>
    <row r="15" s="4" customFormat="1" ht="48" spans="1:242">
      <c r="A15" s="35" t="s">
        <v>127</v>
      </c>
      <c r="B15" s="29" t="s">
        <v>128</v>
      </c>
      <c r="C15" s="30" t="s">
        <v>115</v>
      </c>
      <c r="D15" s="30">
        <v>37.5</v>
      </c>
      <c r="E15" s="31"/>
      <c r="F15" s="32">
        <f>ROUND(D15*E15,2)</f>
        <v>0</v>
      </c>
      <c r="G15" s="36" t="s">
        <v>119</v>
      </c>
      <c r="H15" s="37"/>
      <c r="I15" s="12"/>
      <c r="J15" s="12"/>
      <c r="K15" s="12"/>
      <c r="L15" s="12"/>
      <c r="M15" s="12"/>
    </row>
    <row r="16" s="5" customFormat="1" ht="72" spans="1:242">
      <c r="A16" s="35" t="s">
        <v>129</v>
      </c>
      <c r="B16" s="29" t="s">
        <v>130</v>
      </c>
      <c r="C16" s="30" t="s">
        <v>131</v>
      </c>
      <c r="D16" s="30">
        <v>545</v>
      </c>
      <c r="E16" s="31"/>
      <c r="F16" s="32">
        <f>ROUND(D16*E16,2)</f>
        <v>0</v>
      </c>
      <c r="G16" s="36" t="s">
        <v>132</v>
      </c>
      <c r="H16" s="37"/>
      <c r="I16" s="12"/>
      <c r="J16" s="12"/>
      <c r="K16" s="12"/>
      <c r="L16" s="12"/>
      <c r="M16" s="12"/>
    </row>
    <row r="17" s="1" customFormat="1" ht="27" customHeight="1" spans="1:242">
      <c r="A17" s="23" t="s">
        <v>67</v>
      </c>
      <c r="B17" s="24" t="s">
        <v>68</v>
      </c>
      <c r="C17" s="26"/>
      <c r="D17" s="26"/>
      <c r="E17" s="26"/>
      <c r="F17" s="26"/>
      <c r="G17" s="27"/>
      <c r="H17" s="11"/>
      <c r="I17" s="12"/>
      <c r="J17" s="12"/>
      <c r="K17" s="12"/>
      <c r="L17" s="12"/>
      <c r="M17" s="12"/>
      <c r="N17" s="13"/>
      <c r="O17" s="13"/>
      <c r="P17" s="13"/>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row>
    <row r="18" s="1" customFormat="1" ht="27" customHeight="1" spans="1:242">
      <c r="A18" s="23" t="s">
        <v>133</v>
      </c>
      <c r="B18" s="24" t="s">
        <v>134</v>
      </c>
      <c r="C18" s="26"/>
      <c r="D18" s="26"/>
      <c r="E18" s="26"/>
      <c r="F18" s="26"/>
      <c r="G18" s="27"/>
      <c r="H18" s="11"/>
      <c r="I18" s="12"/>
      <c r="J18" s="12"/>
      <c r="K18" s="12"/>
      <c r="L18" s="12"/>
      <c r="M18" s="12"/>
      <c r="N18" s="13"/>
      <c r="O18" s="13"/>
      <c r="P18" s="13"/>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row>
    <row r="19" s="3" customFormat="1" ht="48" spans="1:242">
      <c r="A19" s="123" t="s">
        <v>135</v>
      </c>
      <c r="B19" s="29" t="s">
        <v>136</v>
      </c>
      <c r="C19" s="30" t="s">
        <v>137</v>
      </c>
      <c r="D19" s="39">
        <v>0.066</v>
      </c>
      <c r="E19" s="31"/>
      <c r="F19" s="32">
        <f t="shared" ref="F19:F21" si="1">ROUND(D19*E19,2)</f>
        <v>0</v>
      </c>
      <c r="G19" s="40" t="s">
        <v>138</v>
      </c>
      <c r="I19" s="12"/>
      <c r="J19" s="12"/>
      <c r="K19" s="12"/>
      <c r="L19" s="12"/>
      <c r="M19" s="12"/>
    </row>
    <row r="20" s="3" customFormat="1" ht="84" spans="1:242">
      <c r="A20" s="123" t="s">
        <v>139</v>
      </c>
      <c r="B20" s="29" t="s">
        <v>140</v>
      </c>
      <c r="C20" s="30" t="s">
        <v>137</v>
      </c>
      <c r="D20" s="39">
        <v>6.676</v>
      </c>
      <c r="E20" s="31"/>
      <c r="F20" s="32">
        <f t="shared" si="1"/>
        <v>0</v>
      </c>
      <c r="G20" s="40" t="s">
        <v>141</v>
      </c>
      <c r="I20" s="12"/>
      <c r="J20" s="12"/>
      <c r="K20" s="12"/>
      <c r="L20" s="12"/>
      <c r="M20" s="12"/>
    </row>
    <row r="21" s="3" customFormat="1" ht="36" spans="1:242">
      <c r="A21" s="123" t="s">
        <v>142</v>
      </c>
      <c r="B21" s="29" t="s">
        <v>143</v>
      </c>
      <c r="C21" s="30" t="s">
        <v>137</v>
      </c>
      <c r="D21" s="39">
        <v>2.26</v>
      </c>
      <c r="E21" s="31"/>
      <c r="F21" s="32">
        <f t="shared" si="1"/>
        <v>0</v>
      </c>
      <c r="G21" s="40" t="s">
        <v>144</v>
      </c>
      <c r="I21" s="12"/>
      <c r="J21" s="12"/>
      <c r="K21" s="12"/>
      <c r="L21" s="12"/>
      <c r="M21" s="12"/>
    </row>
    <row r="22" s="3" customFormat="1" ht="48" spans="1:242">
      <c r="A22" s="123" t="s">
        <v>145</v>
      </c>
      <c r="B22" s="29" t="s">
        <v>146</v>
      </c>
      <c r="C22" s="30" t="s">
        <v>137</v>
      </c>
      <c r="D22" s="39">
        <v>2.516</v>
      </c>
      <c r="E22" s="31"/>
      <c r="F22" s="32">
        <f t="shared" ref="F22:F24" si="2">ROUND(D22*E22,2)</f>
        <v>0</v>
      </c>
      <c r="G22" s="40" t="s">
        <v>147</v>
      </c>
      <c r="I22" s="12"/>
      <c r="J22" s="12"/>
      <c r="K22" s="12"/>
      <c r="L22" s="12"/>
      <c r="M22" s="12"/>
    </row>
    <row r="23" s="3" customFormat="1" ht="72" spans="1:242">
      <c r="A23" s="123" t="s">
        <v>148</v>
      </c>
      <c r="B23" s="29" t="s">
        <v>149</v>
      </c>
      <c r="C23" s="30" t="s">
        <v>137</v>
      </c>
      <c r="D23" s="39">
        <v>10.002</v>
      </c>
      <c r="E23" s="31"/>
      <c r="F23" s="32">
        <f t="shared" si="2"/>
        <v>0</v>
      </c>
      <c r="G23" s="40" t="s">
        <v>150</v>
      </c>
      <c r="I23" s="12"/>
      <c r="J23" s="12"/>
      <c r="K23" s="12"/>
      <c r="L23" s="12"/>
      <c r="M23" s="12"/>
    </row>
    <row r="24" s="3" customFormat="1" ht="96" spans="1:242">
      <c r="A24" s="123" t="s">
        <v>151</v>
      </c>
      <c r="B24" s="29" t="s">
        <v>152</v>
      </c>
      <c r="C24" s="30" t="s">
        <v>109</v>
      </c>
      <c r="D24" s="39">
        <v>1156</v>
      </c>
      <c r="E24" s="31"/>
      <c r="F24" s="32">
        <f t="shared" si="2"/>
        <v>0</v>
      </c>
      <c r="G24" s="40" t="s">
        <v>153</v>
      </c>
      <c r="I24" s="12"/>
      <c r="J24" s="12"/>
      <c r="K24" s="12"/>
      <c r="L24" s="12"/>
      <c r="M24" s="12"/>
    </row>
    <row r="25" s="3" customFormat="1" ht="96" spans="1:242">
      <c r="A25" s="123" t="s">
        <v>154</v>
      </c>
      <c r="B25" s="29" t="s">
        <v>155</v>
      </c>
      <c r="C25" s="30" t="s">
        <v>109</v>
      </c>
      <c r="D25" s="39">
        <v>244</v>
      </c>
      <c r="E25" s="31"/>
      <c r="F25" s="32">
        <f t="shared" ref="F25:F30" si="3">ROUND(D25*E25,2)</f>
        <v>0</v>
      </c>
      <c r="G25" s="40" t="s">
        <v>156</v>
      </c>
      <c r="I25" s="12"/>
      <c r="J25" s="12"/>
      <c r="K25" s="12"/>
      <c r="L25" s="12"/>
      <c r="M25" s="12"/>
    </row>
    <row r="26" s="1" customFormat="1" ht="27" customHeight="1" spans="1:242">
      <c r="A26" s="23" t="s">
        <v>70</v>
      </c>
      <c r="B26" s="24" t="s">
        <v>157</v>
      </c>
      <c r="C26" s="26"/>
      <c r="D26" s="26"/>
      <c r="E26" s="26"/>
      <c r="F26" s="26"/>
      <c r="G26" s="27"/>
      <c r="H26" s="11"/>
      <c r="I26" s="12"/>
      <c r="J26" s="12"/>
      <c r="K26" s="12"/>
      <c r="L26" s="12"/>
      <c r="M26" s="12"/>
      <c r="N26" s="13"/>
      <c r="O26" s="13"/>
      <c r="P26" s="13"/>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row>
    <row r="27" s="3" customFormat="1" ht="48" spans="1:242">
      <c r="A27" s="123" t="s">
        <v>158</v>
      </c>
      <c r="B27" s="29" t="s">
        <v>159</v>
      </c>
      <c r="C27" s="30" t="s">
        <v>137</v>
      </c>
      <c r="D27" s="39">
        <v>0.317</v>
      </c>
      <c r="E27" s="31"/>
      <c r="F27" s="32">
        <f t="shared" si="3"/>
        <v>0</v>
      </c>
      <c r="G27" s="40" t="s">
        <v>160</v>
      </c>
      <c r="I27" s="12"/>
      <c r="J27" s="12"/>
      <c r="K27" s="12"/>
      <c r="L27" s="12"/>
      <c r="M27" s="12"/>
    </row>
    <row r="28" s="3" customFormat="1" ht="48" spans="1:242">
      <c r="A28" s="123" t="s">
        <v>161</v>
      </c>
      <c r="B28" s="29" t="s">
        <v>162</v>
      </c>
      <c r="C28" s="30" t="s">
        <v>137</v>
      </c>
      <c r="D28" s="39">
        <v>0.275</v>
      </c>
      <c r="E28" s="31"/>
      <c r="F28" s="32">
        <f t="shared" si="3"/>
        <v>0</v>
      </c>
      <c r="G28" s="40" t="s">
        <v>163</v>
      </c>
      <c r="I28" s="37"/>
      <c r="J28" s="37"/>
      <c r="K28" s="34"/>
      <c r="L28" s="34"/>
    </row>
    <row r="29" s="3" customFormat="1" ht="60" spans="1:242">
      <c r="A29" s="123" t="s">
        <v>164</v>
      </c>
      <c r="B29" s="29" t="s">
        <v>165</v>
      </c>
      <c r="C29" s="30" t="s">
        <v>137</v>
      </c>
      <c r="D29" s="39">
        <v>0.151</v>
      </c>
      <c r="E29" s="31"/>
      <c r="F29" s="32">
        <f t="shared" si="3"/>
        <v>0</v>
      </c>
      <c r="G29" s="40" t="s">
        <v>166</v>
      </c>
      <c r="I29" s="37"/>
      <c r="J29" s="37"/>
      <c r="K29" s="34"/>
      <c r="L29" s="34"/>
    </row>
    <row r="30" s="3" customFormat="1" ht="48" spans="1:242">
      <c r="A30" s="123" t="s">
        <v>167</v>
      </c>
      <c r="B30" s="29" t="s">
        <v>168</v>
      </c>
      <c r="C30" s="30" t="s">
        <v>137</v>
      </c>
      <c r="D30" s="39">
        <v>4.636</v>
      </c>
      <c r="E30" s="31"/>
      <c r="F30" s="32">
        <f t="shared" si="3"/>
        <v>0</v>
      </c>
      <c r="G30" s="40" t="s">
        <v>169</v>
      </c>
      <c r="I30" s="37"/>
      <c r="J30" s="37"/>
      <c r="K30" s="34"/>
      <c r="L30" s="34"/>
    </row>
    <row r="31" s="1" customFormat="1" ht="27" customHeight="1" spans="1:242">
      <c r="A31" s="23" t="s">
        <v>170</v>
      </c>
      <c r="B31" s="24" t="s">
        <v>73</v>
      </c>
      <c r="C31" s="26"/>
      <c r="D31" s="26"/>
      <c r="E31" s="26"/>
      <c r="F31" s="26"/>
      <c r="G31" s="27"/>
      <c r="H31" s="11"/>
      <c r="I31" s="12"/>
      <c r="J31" s="12"/>
      <c r="K31" s="12"/>
      <c r="L31" s="12"/>
      <c r="M31" s="12"/>
      <c r="N31" s="13"/>
      <c r="O31" s="13"/>
      <c r="P31" s="13"/>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row>
    <row r="32" s="1" customFormat="1" ht="27" customHeight="1" spans="1:242">
      <c r="A32" s="23" t="s">
        <v>171</v>
      </c>
      <c r="B32" s="24" t="s">
        <v>172</v>
      </c>
      <c r="C32" s="26"/>
      <c r="D32" s="26"/>
      <c r="E32" s="26"/>
      <c r="F32" s="26"/>
      <c r="G32" s="27"/>
      <c r="H32" s="11"/>
      <c r="I32" s="12"/>
      <c r="J32" s="12"/>
      <c r="K32" s="12"/>
      <c r="L32" s="12"/>
      <c r="M32" s="12"/>
      <c r="N32" s="13"/>
      <c r="O32" s="13"/>
      <c r="P32" s="13"/>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row>
    <row r="33" s="3" customFormat="1" ht="60" spans="1:242">
      <c r="A33" s="123" t="s">
        <v>173</v>
      </c>
      <c r="B33" s="29" t="s">
        <v>174</v>
      </c>
      <c r="C33" s="30" t="s">
        <v>87</v>
      </c>
      <c r="D33" s="39">
        <v>1</v>
      </c>
      <c r="E33" s="31"/>
      <c r="F33" s="32">
        <f>ROUND(D33*E33,2)</f>
        <v>0</v>
      </c>
      <c r="G33" s="40" t="s">
        <v>175</v>
      </c>
      <c r="I33" s="12"/>
      <c r="J33" s="12"/>
      <c r="K33" s="12"/>
      <c r="L33" s="12"/>
      <c r="M33" s="12"/>
    </row>
    <row r="34" s="3" customFormat="1" ht="60" spans="1:242">
      <c r="A34" s="123" t="s">
        <v>176</v>
      </c>
      <c r="B34" s="29" t="s">
        <v>177</v>
      </c>
      <c r="C34" s="30" t="s">
        <v>178</v>
      </c>
      <c r="D34" s="39">
        <v>200</v>
      </c>
      <c r="E34" s="31"/>
      <c r="F34" s="32">
        <f>ROUND(D34*E34,2)</f>
        <v>0</v>
      </c>
      <c r="G34" s="40" t="s">
        <v>179</v>
      </c>
      <c r="I34" s="12"/>
      <c r="J34" s="12"/>
      <c r="K34" s="12"/>
      <c r="L34" s="12"/>
      <c r="M34" s="12"/>
    </row>
    <row r="35" s="1" customFormat="1" ht="48" spans="1:242">
      <c r="A35" s="123" t="s">
        <v>180</v>
      </c>
      <c r="B35" s="29" t="s">
        <v>181</v>
      </c>
      <c r="C35" s="26" t="s">
        <v>178</v>
      </c>
      <c r="D35" s="26">
        <v>200</v>
      </c>
      <c r="E35" s="26"/>
      <c r="F35" s="32">
        <f>ROUND(D35*E35,2)</f>
        <v>0</v>
      </c>
      <c r="G35" s="27" t="s">
        <v>182</v>
      </c>
      <c r="H35" s="11"/>
      <c r="I35" s="12"/>
      <c r="J35" s="12"/>
      <c r="K35" s="12"/>
      <c r="L35" s="12"/>
      <c r="M35" s="12"/>
      <c r="N35" s="13"/>
      <c r="O35" s="13"/>
      <c r="P35" s="13"/>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row>
    <row r="36" s="1" customFormat="1" ht="27" customHeight="1" spans="1:242">
      <c r="A36" s="23" t="s">
        <v>183</v>
      </c>
      <c r="B36" s="24" t="s">
        <v>184</v>
      </c>
      <c r="C36" s="26"/>
      <c r="D36" s="26"/>
      <c r="E36" s="26"/>
      <c r="F36" s="26"/>
      <c r="G36" s="27"/>
      <c r="H36" s="11"/>
      <c r="I36" s="12"/>
      <c r="J36" s="12"/>
      <c r="K36" s="12"/>
      <c r="L36" s="12"/>
      <c r="M36" s="12"/>
      <c r="N36" s="13"/>
      <c r="O36" s="13"/>
      <c r="P36" s="13"/>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row>
    <row r="37" s="3" customFormat="1" ht="60" spans="1:242">
      <c r="A37" s="123" t="s">
        <v>185</v>
      </c>
      <c r="B37" s="29" t="s">
        <v>186</v>
      </c>
      <c r="C37" s="30" t="s">
        <v>87</v>
      </c>
      <c r="D37" s="30">
        <v>1</v>
      </c>
      <c r="E37" s="31"/>
      <c r="F37" s="32">
        <f>ROUND(D37*E37,2)</f>
        <v>0</v>
      </c>
      <c r="G37" s="40" t="s">
        <v>187</v>
      </c>
      <c r="I37" s="12"/>
      <c r="J37" s="12"/>
      <c r="K37" s="12"/>
      <c r="L37" s="12"/>
      <c r="M37" s="12"/>
    </row>
    <row r="38" s="1" customFormat="1" ht="27" customHeight="1" spans="1:242">
      <c r="A38" s="23" t="s">
        <v>75</v>
      </c>
      <c r="B38" s="24" t="s">
        <v>76</v>
      </c>
      <c r="C38" s="26"/>
      <c r="D38" s="26"/>
      <c r="E38" s="26"/>
      <c r="F38" s="26"/>
      <c r="G38" s="27"/>
      <c r="H38" s="11"/>
      <c r="I38" s="12"/>
      <c r="J38" s="12"/>
      <c r="K38" s="12"/>
      <c r="L38" s="12"/>
      <c r="M38" s="12"/>
      <c r="N38" s="13"/>
      <c r="O38" s="13"/>
      <c r="P38" s="13"/>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row>
    <row r="39" s="3" customFormat="1" ht="60" spans="1:242">
      <c r="A39" s="123" t="s">
        <v>188</v>
      </c>
      <c r="B39" s="29" t="s">
        <v>189</v>
      </c>
      <c r="C39" s="30" t="s">
        <v>137</v>
      </c>
      <c r="D39" s="39">
        <v>32.876</v>
      </c>
      <c r="E39" s="31"/>
      <c r="F39" s="32">
        <f t="shared" ref="F39:F46" si="4">ROUND(D39*E39,2)</f>
        <v>0</v>
      </c>
      <c r="G39" s="40" t="s">
        <v>190</v>
      </c>
      <c r="I39" s="37"/>
      <c r="J39" s="37"/>
      <c r="K39" s="34"/>
      <c r="L39" s="34"/>
    </row>
    <row r="40" s="3" customFormat="1" ht="48" spans="1:242">
      <c r="A40" s="123" t="s">
        <v>191</v>
      </c>
      <c r="B40" s="29" t="s">
        <v>192</v>
      </c>
      <c r="C40" s="30" t="s">
        <v>193</v>
      </c>
      <c r="D40" s="39">
        <v>11</v>
      </c>
      <c r="E40" s="31"/>
      <c r="F40" s="32">
        <f t="shared" si="4"/>
        <v>0</v>
      </c>
      <c r="G40" s="40" t="s">
        <v>194</v>
      </c>
      <c r="I40" s="12"/>
      <c r="J40" s="12"/>
      <c r="K40" s="12"/>
      <c r="L40" s="12"/>
      <c r="M40" s="12"/>
    </row>
    <row r="41" s="3" customFormat="1" ht="48" spans="1:242">
      <c r="A41" s="123" t="s">
        <v>195</v>
      </c>
      <c r="B41" s="29" t="s">
        <v>196</v>
      </c>
      <c r="C41" s="30" t="s">
        <v>193</v>
      </c>
      <c r="D41" s="39">
        <v>28</v>
      </c>
      <c r="E41" s="31"/>
      <c r="F41" s="32">
        <f t="shared" si="4"/>
        <v>0</v>
      </c>
      <c r="G41" s="40" t="s">
        <v>194</v>
      </c>
      <c r="I41" s="12"/>
      <c r="J41" s="12"/>
      <c r="K41" s="12"/>
      <c r="L41" s="12"/>
      <c r="M41" s="12"/>
    </row>
    <row r="42" s="3" customFormat="1" ht="48" spans="1:242">
      <c r="A42" s="123" t="s">
        <v>197</v>
      </c>
      <c r="B42" s="29" t="s">
        <v>198</v>
      </c>
      <c r="C42" s="30" t="s">
        <v>131</v>
      </c>
      <c r="D42" s="39">
        <v>2.4</v>
      </c>
      <c r="E42" s="31"/>
      <c r="F42" s="32">
        <f t="shared" si="4"/>
        <v>0</v>
      </c>
      <c r="G42" s="40" t="s">
        <v>199</v>
      </c>
      <c r="I42" s="12"/>
      <c r="J42" s="12"/>
      <c r="K42" s="12"/>
      <c r="L42" s="12"/>
      <c r="M42" s="12"/>
    </row>
    <row r="43" s="3" customFormat="1" ht="48" spans="1:242">
      <c r="A43" s="124" t="s">
        <v>200</v>
      </c>
      <c r="B43" s="42" t="s">
        <v>201</v>
      </c>
      <c r="C43" s="39" t="s">
        <v>115</v>
      </c>
      <c r="D43" s="39">
        <v>72.7</v>
      </c>
      <c r="E43" s="43"/>
      <c r="F43" s="44">
        <f t="shared" si="4"/>
        <v>0</v>
      </c>
      <c r="G43" s="45" t="s">
        <v>202</v>
      </c>
      <c r="I43" s="37"/>
      <c r="J43" s="37"/>
      <c r="K43" s="34"/>
    </row>
    <row r="44" s="3" customFormat="1" ht="48" spans="1:242">
      <c r="A44" s="124" t="s">
        <v>203</v>
      </c>
      <c r="B44" s="42" t="s">
        <v>204</v>
      </c>
      <c r="C44" s="39" t="s">
        <v>109</v>
      </c>
      <c r="D44" s="39">
        <v>4</v>
      </c>
      <c r="E44" s="43"/>
      <c r="F44" s="44">
        <f t="shared" si="4"/>
        <v>0</v>
      </c>
      <c r="G44" s="45" t="s">
        <v>202</v>
      </c>
      <c r="I44" s="37"/>
      <c r="J44" s="37"/>
      <c r="K44" s="34"/>
    </row>
    <row r="45" s="3" customFormat="1" ht="48" spans="1:242">
      <c r="A45" s="124" t="s">
        <v>205</v>
      </c>
      <c r="B45" s="42" t="s">
        <v>206</v>
      </c>
      <c r="C45" s="39" t="s">
        <v>115</v>
      </c>
      <c r="D45" s="39">
        <v>156</v>
      </c>
      <c r="E45" s="43"/>
      <c r="F45" s="44">
        <f t="shared" si="4"/>
        <v>0</v>
      </c>
      <c r="G45" s="45" t="s">
        <v>207</v>
      </c>
      <c r="I45" s="37"/>
      <c r="J45" s="37"/>
      <c r="K45" s="34"/>
    </row>
    <row r="46" s="3" customFormat="1" ht="36" spans="1:242">
      <c r="A46" s="123" t="s">
        <v>208</v>
      </c>
      <c r="B46" s="29" t="s">
        <v>209</v>
      </c>
      <c r="C46" s="30" t="s">
        <v>193</v>
      </c>
      <c r="D46" s="39">
        <v>2</v>
      </c>
      <c r="E46" s="31"/>
      <c r="F46" s="32">
        <f t="shared" si="4"/>
        <v>0</v>
      </c>
      <c r="G46" s="40" t="s">
        <v>210</v>
      </c>
      <c r="I46" s="12"/>
      <c r="J46" s="12"/>
      <c r="K46" s="12"/>
      <c r="L46" s="12"/>
      <c r="M46" s="12"/>
    </row>
    <row r="47" ht="30" customHeight="1" spans="1:242">
      <c r="A47" s="46" t="s">
        <v>211</v>
      </c>
      <c r="B47" s="47"/>
      <c r="C47" s="46">
        <f>ROUND(SUM(F5:F46),0)</f>
        <v>0</v>
      </c>
      <c r="D47" s="46"/>
      <c r="E47" s="46"/>
      <c r="F47" s="48" t="s">
        <v>101</v>
      </c>
      <c r="G47" s="40"/>
      <c r="H47" s="3"/>
    </row>
    <row r="48" ht="27" customHeight="1"/>
    <row r="49" s="6" customFormat="1" ht="23" customHeight="1" spans="1:13">
      <c r="A49" s="49"/>
      <c r="B49" s="50"/>
      <c r="D49" s="22"/>
      <c r="E49" s="22"/>
      <c r="F49" s="51"/>
      <c r="G49" s="51"/>
      <c r="I49" s="12"/>
      <c r="J49" s="12"/>
      <c r="K49" s="12"/>
      <c r="L49" s="12"/>
      <c r="M49" s="12"/>
    </row>
    <row r="50" s="6" customFormat="1" ht="23" customHeight="1" spans="1:13">
      <c r="A50" s="49"/>
      <c r="B50" s="50"/>
      <c r="D50" s="52"/>
      <c r="E50" s="53"/>
      <c r="F50" s="51"/>
      <c r="G50" s="51"/>
      <c r="I50" s="12"/>
      <c r="J50" s="12"/>
      <c r="K50" s="12"/>
      <c r="L50" s="12"/>
      <c r="M50" s="12"/>
    </row>
    <row r="51" s="6" customFormat="1" ht="23" customHeight="1" spans="1:13">
      <c r="A51" s="49"/>
      <c r="B51" s="50"/>
      <c r="D51" s="52"/>
      <c r="E51" s="53"/>
      <c r="F51" s="51"/>
      <c r="G51" s="51"/>
      <c r="I51" s="12"/>
      <c r="J51" s="12"/>
      <c r="K51" s="12"/>
      <c r="L51" s="12"/>
      <c r="M51" s="12"/>
    </row>
    <row r="52" s="6" customFormat="1" ht="23" customHeight="1" spans="1:13">
      <c r="A52" s="49"/>
      <c r="B52" s="50"/>
      <c r="D52" s="52"/>
      <c r="E52" s="53"/>
      <c r="F52" s="51"/>
      <c r="G52" s="51"/>
      <c r="I52" s="12"/>
      <c r="J52" s="12"/>
      <c r="K52" s="12"/>
      <c r="L52" s="12"/>
      <c r="M52" s="12"/>
    </row>
    <row r="53" s="6" customFormat="1" ht="23" customHeight="1" spans="1:13">
      <c r="A53" s="49"/>
      <c r="B53" s="50"/>
      <c r="D53" s="53"/>
      <c r="E53" s="53"/>
      <c r="F53" s="51"/>
      <c r="G53" s="51"/>
      <c r="I53" s="12"/>
      <c r="J53" s="12"/>
      <c r="K53" s="12"/>
      <c r="L53" s="12"/>
      <c r="M53" s="12"/>
    </row>
    <row r="54" spans="1:13">
      <c r="F54" s="51"/>
      <c r="G54" s="51"/>
    </row>
  </sheetData>
  <sheetProtection algorithmName="SHA-512" hashValue="HNDSVMtA/SkMIGZz2sQPnXNO/zpA+KE+jMIsHB+gJsduF8A2H4CZ7+/Bfn4M42s92xnAx9w0ZpRloVJgkJHx8Q==" saltValue="XW/NHmyISHTKfp7rJbC6mg==" spinCount="100000" sheet="1" formatCells="0" formatColumns="0" formatRows="0" objects="1"/>
  <protectedRanges>
    <protectedRange sqref="E7:E46" name="区域1"/>
  </protectedRanges>
  <mergeCells count="4">
    <mergeCell ref="A2:G2"/>
    <mergeCell ref="A3:G3"/>
    <mergeCell ref="A47:B47"/>
    <mergeCell ref="C47:E47"/>
  </mergeCells>
  <printOptions horizontalCentered="1"/>
  <pageMargins left="0.354166666666667" right="0.275" top="0.393055555555556" bottom="0.432638888888889" header="0.236111111111111" footer="0.0784722222222222"/>
  <pageSetup paperSize="9" orientation="portrait"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2" master="" otherUserPermission="visible"/>
  <rangeList sheetStid="70" master="" otherUserPermission="visible"/>
  <rangeList sheetStid="104" master="" otherUserPermission="visible"/>
  <rangeList sheetStid="50" master="" otherUserPermission="visible">
    <arrUserId title="区域1" rangeCreator="" othersAccessPermission="edit"/>
  </rangeList>
  <rangeList sheetStid="145"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5</vt:i4>
      </vt:variant>
    </vt:vector>
  </HeadingPairs>
  <TitlesOfParts>
    <vt:vector size="5" baseType="lpstr">
      <vt:lpstr>01工程量清单封面</vt:lpstr>
      <vt:lpstr>02总说明</vt:lpstr>
      <vt:lpstr>03工程量清单项目汇总表</vt:lpstr>
      <vt:lpstr>04一般项目</vt:lpstr>
      <vt:lpstr>05分项工程量清单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Q</dc:creator>
  <cp:lastModifiedBy>jaybruce</cp:lastModifiedBy>
  <dcterms:created xsi:type="dcterms:W3CDTF">2008-11-03T01:09:00Z</dcterms:created>
  <cp:lastPrinted>2022-04-12T06:26:00Z</cp:lastPrinted>
  <dcterms:modified xsi:type="dcterms:W3CDTF">2026-05-11T12:26:24Z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21518B57368D4A77B902E40A7199BB28_13</vt:lpwstr>
  </property>
  <property fmtid="{D5CDD505-2E9C-101B-9397-08002B2CF9AE}" pid="4" name="commondata">
    <vt:lpwstr>eyJoZGlkIjoiZGM2OTBiMDE2ZmExMmZhOTQ0YjkyZWIzY2M1MTc3MWIifQ==</vt:lpwstr>
  </property>
  <property fmtid="{D5CDD505-2E9C-101B-9397-08002B2CF9AE}" pid="5" name="CalculationRule">
    <vt:i4>0</vt:i4>
  </property>
</Properties>
</file>